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35" yWindow="300" windowWidth="12405" windowHeight="12795" activeTab="3"/>
  </bookViews>
  <sheets>
    <sheet name="Sheet1" sheetId="5" r:id="rId1"/>
    <sheet name="Lokālā tāme 1 Logi" sheetId="4" r:id="rId2"/>
    <sheet name="Lokālā tāme 2 Remonts" sheetId="6" r:id="rId3"/>
    <sheet name="Lokālā tāme 3 kondicionēšāna" sheetId="7" r:id="rId4"/>
  </sheets>
  <calcPr calcId="114210"/>
</workbook>
</file>

<file path=xl/calcChain.xml><?xml version="1.0" encoding="utf-8"?>
<calcChain xmlns="http://schemas.openxmlformats.org/spreadsheetml/2006/main">
  <c r="K20" i="7"/>
  <c r="L20"/>
  <c r="M20"/>
  <c r="N20"/>
  <c r="O20"/>
  <c r="P20"/>
  <c r="K24" i="6"/>
  <c r="L24"/>
  <c r="M24"/>
  <c r="N24"/>
  <c r="O24"/>
  <c r="P24"/>
  <c r="B4" i="7"/>
  <c r="B4" i="6"/>
  <c r="B4" i="4"/>
  <c r="P25"/>
  <c r="P26"/>
  <c r="P28"/>
  <c r="K26"/>
  <c r="L26"/>
  <c r="M26"/>
  <c r="N26"/>
  <c r="O26"/>
  <c r="M28"/>
  <c r="P33"/>
  <c r="P30"/>
  <c r="P32"/>
  <c r="P31"/>
  <c r="P34"/>
  <c r="C13" i="5"/>
  <c r="O25" i="4"/>
  <c r="N25"/>
  <c r="M25"/>
  <c r="L25"/>
  <c r="K25"/>
  <c r="M15"/>
  <c r="M16"/>
  <c r="M17"/>
  <c r="M18"/>
  <c r="M19"/>
  <c r="M20"/>
  <c r="M21"/>
  <c r="M22"/>
  <c r="M23"/>
  <c r="M24"/>
  <c r="N15"/>
  <c r="N16"/>
  <c r="N17"/>
  <c r="N18"/>
  <c r="N19"/>
  <c r="N20"/>
  <c r="N21"/>
  <c r="N22"/>
  <c r="N23"/>
  <c r="N24"/>
  <c r="N28"/>
  <c r="O15"/>
  <c r="O16"/>
  <c r="O17"/>
  <c r="O18"/>
  <c r="O19"/>
  <c r="O20"/>
  <c r="O21"/>
  <c r="O22"/>
  <c r="O23"/>
  <c r="O24"/>
  <c r="O28"/>
  <c r="L15"/>
  <c r="L16"/>
  <c r="L17"/>
  <c r="L18"/>
  <c r="L19"/>
  <c r="L20"/>
  <c r="L21"/>
  <c r="L22"/>
  <c r="L23"/>
  <c r="L24"/>
  <c r="L28"/>
  <c r="C17" i="5"/>
  <c r="C18"/>
  <c r="C19"/>
  <c r="M19" i="7"/>
  <c r="M22"/>
  <c r="P27"/>
  <c r="O19"/>
  <c r="N19"/>
  <c r="P19"/>
  <c r="O21"/>
  <c r="N21"/>
  <c r="M21"/>
  <c r="P21"/>
  <c r="P22"/>
  <c r="P23"/>
  <c r="P24"/>
  <c r="P26"/>
  <c r="P25"/>
  <c r="P28"/>
  <c r="P9"/>
  <c r="K15"/>
  <c r="L15"/>
  <c r="M15"/>
  <c r="N15"/>
  <c r="O15"/>
  <c r="P15"/>
  <c r="K16"/>
  <c r="L16"/>
  <c r="M16"/>
  <c r="N16"/>
  <c r="O16"/>
  <c r="P16"/>
  <c r="K17"/>
  <c r="L17"/>
  <c r="M17"/>
  <c r="N17"/>
  <c r="O17"/>
  <c r="P17"/>
  <c r="K18"/>
  <c r="L18"/>
  <c r="M18"/>
  <c r="N18"/>
  <c r="O18"/>
  <c r="P18"/>
  <c r="K19"/>
  <c r="L19"/>
  <c r="K21"/>
  <c r="L21"/>
  <c r="L22"/>
  <c r="N22"/>
  <c r="O22"/>
  <c r="P29"/>
  <c r="P30"/>
  <c r="M15" i="6"/>
  <c r="M16"/>
  <c r="M17"/>
  <c r="M18"/>
  <c r="M19"/>
  <c r="M20"/>
  <c r="M21"/>
  <c r="M22"/>
  <c r="M23"/>
  <c r="M25"/>
  <c r="M26"/>
  <c r="M27"/>
  <c r="M28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8"/>
  <c r="M79"/>
  <c r="M81"/>
  <c r="P86"/>
  <c r="O15"/>
  <c r="N15"/>
  <c r="P15"/>
  <c r="O16"/>
  <c r="N16"/>
  <c r="P16"/>
  <c r="O17"/>
  <c r="N17"/>
  <c r="P17"/>
  <c r="O18"/>
  <c r="N18"/>
  <c r="P18"/>
  <c r="O19"/>
  <c r="N19"/>
  <c r="P19"/>
  <c r="O20"/>
  <c r="N20"/>
  <c r="P20"/>
  <c r="O21"/>
  <c r="N21"/>
  <c r="P21"/>
  <c r="O22"/>
  <c r="N22"/>
  <c r="P22"/>
  <c r="O23"/>
  <c r="N23"/>
  <c r="P23"/>
  <c r="O25"/>
  <c r="N25"/>
  <c r="P25"/>
  <c r="O26"/>
  <c r="N26"/>
  <c r="P26"/>
  <c r="O27"/>
  <c r="N27"/>
  <c r="P27"/>
  <c r="O28"/>
  <c r="N28"/>
  <c r="P28"/>
  <c r="O30"/>
  <c r="N30"/>
  <c r="P30"/>
  <c r="O31"/>
  <c r="N31"/>
  <c r="P31"/>
  <c r="O32"/>
  <c r="N32"/>
  <c r="P32"/>
  <c r="O33"/>
  <c r="N33"/>
  <c r="P33"/>
  <c r="O34"/>
  <c r="N34"/>
  <c r="P34"/>
  <c r="O35"/>
  <c r="N35"/>
  <c r="P35"/>
  <c r="O36"/>
  <c r="N36"/>
  <c r="P36"/>
  <c r="O37"/>
  <c r="N37"/>
  <c r="P37"/>
  <c r="O38"/>
  <c r="N38"/>
  <c r="P38"/>
  <c r="O39"/>
  <c r="N39"/>
  <c r="P39"/>
  <c r="O40"/>
  <c r="N40"/>
  <c r="P40"/>
  <c r="O41"/>
  <c r="N41"/>
  <c r="P41"/>
  <c r="O42"/>
  <c r="N42"/>
  <c r="P42"/>
  <c r="O43"/>
  <c r="N43"/>
  <c r="P43"/>
  <c r="O44"/>
  <c r="N44"/>
  <c r="P44"/>
  <c r="O45"/>
  <c r="N45"/>
  <c r="P45"/>
  <c r="O46"/>
  <c r="N46"/>
  <c r="P46"/>
  <c r="O47"/>
  <c r="N47"/>
  <c r="P47"/>
  <c r="O48"/>
  <c r="N48"/>
  <c r="P48"/>
  <c r="O49"/>
  <c r="N49"/>
  <c r="P49"/>
  <c r="O50"/>
  <c r="N50"/>
  <c r="P50"/>
  <c r="O51"/>
  <c r="N51"/>
  <c r="P51"/>
  <c r="O52"/>
  <c r="N52"/>
  <c r="P52"/>
  <c r="O53"/>
  <c r="N53"/>
  <c r="P53"/>
  <c r="O54"/>
  <c r="N54"/>
  <c r="P54"/>
  <c r="O55"/>
  <c r="N55"/>
  <c r="P55"/>
  <c r="O56"/>
  <c r="N56"/>
  <c r="P56"/>
  <c r="O57"/>
  <c r="N57"/>
  <c r="P57"/>
  <c r="O58"/>
  <c r="N58"/>
  <c r="P58"/>
  <c r="O59"/>
  <c r="N59"/>
  <c r="P59"/>
  <c r="O60"/>
  <c r="N60"/>
  <c r="P60"/>
  <c r="O61"/>
  <c r="N61"/>
  <c r="P61"/>
  <c r="O62"/>
  <c r="N62"/>
  <c r="P62"/>
  <c r="O63"/>
  <c r="N63"/>
  <c r="P63"/>
  <c r="O64"/>
  <c r="N64"/>
  <c r="P64"/>
  <c r="O65"/>
  <c r="N65"/>
  <c r="P65"/>
  <c r="O66"/>
  <c r="N66"/>
  <c r="P66"/>
  <c r="O67"/>
  <c r="N67"/>
  <c r="P67"/>
  <c r="O68"/>
  <c r="N68"/>
  <c r="P68"/>
  <c r="O69"/>
  <c r="N69"/>
  <c r="P69"/>
  <c r="O70"/>
  <c r="N70"/>
  <c r="P70"/>
  <c r="O71"/>
  <c r="N71"/>
  <c r="P71"/>
  <c r="O72"/>
  <c r="N72"/>
  <c r="P72"/>
  <c r="O73"/>
  <c r="N73"/>
  <c r="P73"/>
  <c r="O74"/>
  <c r="N74"/>
  <c r="P74"/>
  <c r="O75"/>
  <c r="N75"/>
  <c r="P75"/>
  <c r="O76"/>
  <c r="N76"/>
  <c r="P76"/>
  <c r="O78"/>
  <c r="N78"/>
  <c r="P78"/>
  <c r="O79"/>
  <c r="N79"/>
  <c r="P79"/>
  <c r="O80"/>
  <c r="N80"/>
  <c r="M80"/>
  <c r="P80"/>
  <c r="P81"/>
  <c r="P82"/>
  <c r="P83"/>
  <c r="P85"/>
  <c r="P84"/>
  <c r="P87"/>
  <c r="P9"/>
  <c r="K15"/>
  <c r="L15"/>
  <c r="K16"/>
  <c r="L16"/>
  <c r="K17"/>
  <c r="L17"/>
  <c r="K18"/>
  <c r="L18"/>
  <c r="K19"/>
  <c r="L19"/>
  <c r="K20"/>
  <c r="L20"/>
  <c r="K21"/>
  <c r="L21"/>
  <c r="K22"/>
  <c r="L22"/>
  <c r="K23"/>
  <c r="L23"/>
  <c r="K25"/>
  <c r="L25"/>
  <c r="K26"/>
  <c r="L26"/>
  <c r="K27"/>
  <c r="L27"/>
  <c r="K28"/>
  <c r="L28"/>
  <c r="K30"/>
  <c r="L30"/>
  <c r="K31"/>
  <c r="L31"/>
  <c r="K32"/>
  <c r="L32"/>
  <c r="K33"/>
  <c r="L33"/>
  <c r="K34"/>
  <c r="L34"/>
  <c r="K35"/>
  <c r="L35"/>
  <c r="K36"/>
  <c r="L36"/>
  <c r="K37"/>
  <c r="L37"/>
  <c r="K38"/>
  <c r="L38"/>
  <c r="K39"/>
  <c r="L39"/>
  <c r="K40"/>
  <c r="L40"/>
  <c r="K41"/>
  <c r="L41"/>
  <c r="K42"/>
  <c r="L42"/>
  <c r="K43"/>
  <c r="L43"/>
  <c r="K44"/>
  <c r="L44"/>
  <c r="K45"/>
  <c r="L45"/>
  <c r="K46"/>
  <c r="L46"/>
  <c r="K47"/>
  <c r="L47"/>
  <c r="K48"/>
  <c r="L48"/>
  <c r="K49"/>
  <c r="L49"/>
  <c r="K50"/>
  <c r="L50"/>
  <c r="K51"/>
  <c r="L51"/>
  <c r="K52"/>
  <c r="L52"/>
  <c r="K53"/>
  <c r="L53"/>
  <c r="K54"/>
  <c r="L54"/>
  <c r="K55"/>
  <c r="L55"/>
  <c r="K56"/>
  <c r="L56"/>
  <c r="K57"/>
  <c r="L57"/>
  <c r="K58"/>
  <c r="L58"/>
  <c r="K59"/>
  <c r="L59"/>
  <c r="K60"/>
  <c r="L60"/>
  <c r="K61"/>
  <c r="L61"/>
  <c r="K62"/>
  <c r="L62"/>
  <c r="K63"/>
  <c r="L63"/>
  <c r="K64"/>
  <c r="L64"/>
  <c r="K65"/>
  <c r="L65"/>
  <c r="K66"/>
  <c r="L66"/>
  <c r="K67"/>
  <c r="L67"/>
  <c r="K68"/>
  <c r="L68"/>
  <c r="K69"/>
  <c r="L69"/>
  <c r="K70"/>
  <c r="L70"/>
  <c r="K71"/>
  <c r="L71"/>
  <c r="K72"/>
  <c r="L72"/>
  <c r="K73"/>
  <c r="L73"/>
  <c r="K74"/>
  <c r="L74"/>
  <c r="K75"/>
  <c r="L75"/>
  <c r="K76"/>
  <c r="L76"/>
  <c r="K78"/>
  <c r="L78"/>
  <c r="K79"/>
  <c r="L79"/>
  <c r="K80"/>
  <c r="L80"/>
  <c r="L81"/>
  <c r="N81"/>
  <c r="O81"/>
  <c r="P88"/>
  <c r="P89"/>
  <c r="P24" i="4"/>
  <c r="K24"/>
  <c r="P23"/>
  <c r="K23"/>
  <c r="P22"/>
  <c r="K22"/>
  <c r="P21"/>
  <c r="K21"/>
  <c r="P20"/>
  <c r="K20"/>
  <c r="P19"/>
  <c r="K19"/>
  <c r="P18"/>
  <c r="K18"/>
  <c r="P17"/>
  <c r="K17"/>
  <c r="P16"/>
  <c r="K16"/>
  <c r="P15"/>
  <c r="K15"/>
  <c r="P29"/>
  <c r="P9"/>
  <c r="P35"/>
  <c r="P36"/>
</calcChain>
</file>

<file path=xl/sharedStrings.xml><?xml version="1.0" encoding="utf-8"?>
<sst xmlns="http://schemas.openxmlformats.org/spreadsheetml/2006/main" count="290" uniqueCount="144">
  <si>
    <t>Darba nosaukums</t>
  </si>
  <si>
    <t>m²</t>
  </si>
  <si>
    <t>m</t>
  </si>
  <si>
    <t>Esošo  griestu demontāža</t>
  </si>
  <si>
    <t>Sienu pamatnes sagatavošana, špaktelēšana un slīpēšana</t>
  </si>
  <si>
    <t xml:space="preserve">Sienu krāsošana </t>
  </si>
  <si>
    <t>t.m.</t>
  </si>
  <si>
    <t>gab</t>
  </si>
  <si>
    <t>kompl</t>
  </si>
  <si>
    <t>ELEKTRĪBA</t>
  </si>
  <si>
    <t>SIGNALIZĀCIJA</t>
  </si>
  <si>
    <t>Izpilddokumentācija</t>
  </si>
  <si>
    <t xml:space="preserve">Būvgružu izvešana </t>
  </si>
  <si>
    <t>komp</t>
  </si>
  <si>
    <t>KOPĀ:</t>
  </si>
  <si>
    <t>Tiešās izmaksas KOPĀ</t>
  </si>
  <si>
    <t>Attīstība (Peļņa)</t>
  </si>
  <si>
    <t>Kopā:</t>
  </si>
  <si>
    <t>PVN:</t>
  </si>
  <si>
    <t>Pavisam būvniecības izmaksas:</t>
  </si>
  <si>
    <t>Darba alga</t>
  </si>
  <si>
    <t>Materiāli</t>
  </si>
  <si>
    <t>Mehānismi</t>
  </si>
  <si>
    <t>Nr.p.k.</t>
  </si>
  <si>
    <t>Mērv.</t>
  </si>
  <si>
    <t>Daudz.</t>
  </si>
  <si>
    <r>
      <t>Virsizdevumi (</t>
    </r>
    <r>
      <rPr>
        <i/>
        <sz val="9"/>
        <rFont val="Times New Roman"/>
        <family val="1"/>
        <charset val="186"/>
      </rPr>
      <t>t.sk. Darba aizsardzība</t>
    </r>
    <r>
      <rPr>
        <sz val="9"/>
        <rFont val="Times New Roman"/>
        <family val="1"/>
        <charset val="186"/>
      </rPr>
      <t xml:space="preserve">) </t>
    </r>
  </si>
  <si>
    <t>laika norma c/h</t>
  </si>
  <si>
    <t>Kopā</t>
  </si>
  <si>
    <t>Darbietilpība (c/h)</t>
  </si>
  <si>
    <t>Summa</t>
  </si>
  <si>
    <t>Darba devēja sociālais nodoklis (no d/ algas)</t>
  </si>
  <si>
    <t>Parketa lakošana 2x</t>
  </si>
  <si>
    <t>m2</t>
  </si>
  <si>
    <t>Ugunsdrošibas optiskie dūmu sensori,demontāža - montāža</t>
  </si>
  <si>
    <t>Signalizācijas kabelis 2x0,8</t>
  </si>
  <si>
    <t>Vienības izmaksas EUR</t>
  </si>
  <si>
    <t>Kopējās izmaksas EUR</t>
  </si>
  <si>
    <t>EUR</t>
  </si>
  <si>
    <t>Darba samaksas likme (EUR/h)</t>
  </si>
  <si>
    <t>Avārijas izejas gaismekļi</t>
  </si>
  <si>
    <t>Slēdži, pārslēdži</t>
  </si>
  <si>
    <r>
      <rPr>
        <b/>
        <sz val="10"/>
        <rFont val="Times New Roman"/>
        <family val="1"/>
        <charset val="186"/>
      </rPr>
      <t>Objekta adrese:</t>
    </r>
    <r>
      <rPr>
        <sz val="10"/>
        <rFont val="Times New Roman"/>
        <family val="1"/>
        <charset val="186"/>
      </rPr>
      <t xml:space="preserve"> Dzērbenes iela 14, Rīga, LV-1006</t>
    </r>
  </si>
  <si>
    <t>Sastādīja_____________________________</t>
  </si>
  <si>
    <t xml:space="preserve">              Pārbaudīja:__________________________</t>
  </si>
  <si>
    <t xml:space="preserve">                             (paraksts un tā atšifrējums, datums)</t>
  </si>
  <si>
    <t>Tāmes izmaksas bez PVN, EUR</t>
  </si>
  <si>
    <t>kompl.</t>
  </si>
  <si>
    <t>gb</t>
  </si>
  <si>
    <t>Logu palodžu demontāža</t>
  </si>
  <si>
    <t>Impostu nosegu demontāža</t>
  </si>
  <si>
    <t>Logu palodžu montāža, 0,5mm skārds, platums 300mm, stiprinājumi</t>
  </si>
  <si>
    <t>Grīdas pamatnes sagatavošana</t>
  </si>
  <si>
    <t>Parketa ozolkoka ieklāšana</t>
  </si>
  <si>
    <t>Logu aiļu iekšējā apdare</t>
  </si>
  <si>
    <t>Stāvvadu un pievadu apšūšana ar mitrumizturīgo ģipškartonu līdz piekārtajiem griestiem</t>
  </si>
  <si>
    <t>Revīzijas lūku izbūve stāvvadiem</t>
  </si>
  <si>
    <t>Radiatoru demontāža</t>
  </si>
  <si>
    <t>Jaunas cauruļvadu sistēmas montāža</t>
  </si>
  <si>
    <t>Noslēgarmatūra DN 50</t>
  </si>
  <si>
    <t>Ugunsdzēsības caurules montāža DN 50</t>
  </si>
  <si>
    <t>Instalāciju savienojumi, līkumi, pārejas u.c.</t>
  </si>
  <si>
    <t>LIETUS NOTEKAS</t>
  </si>
  <si>
    <t>Stāvvada  demontāža</t>
  </si>
  <si>
    <t>Stāvvada montāža</t>
  </si>
  <si>
    <t>Instalāciju savienojumi, traps, pārejas u.c.</t>
  </si>
  <si>
    <t xml:space="preserve">Esošo gaismas ķermeņu, sadaļu, kabeļu un pievadu demontāža </t>
  </si>
  <si>
    <t>gab.</t>
  </si>
  <si>
    <t>Gaismekļi</t>
  </si>
  <si>
    <t>Kabeļu kanāls ar stiprinājumiem</t>
  </si>
  <si>
    <t>Elektriskais kabelis 5x6mm²</t>
  </si>
  <si>
    <t>Elektriskais kabelis 3x2,5mm²</t>
  </si>
  <si>
    <t xml:space="preserve">Rozetes montējamas kabeļu kanālā </t>
  </si>
  <si>
    <t>Datortīkla ierīkošana ar UTP kabeli 6 kat</t>
  </si>
  <si>
    <t>Palīgmateriāli, stiprinājumi</t>
  </si>
  <si>
    <t>Ugunsdrošības trauksmes sistēmas projekts</t>
  </si>
  <si>
    <t xml:space="preserve">Kustības detektori </t>
  </si>
  <si>
    <t>Ugundrošības  devēji detektori</t>
  </si>
  <si>
    <t>Ugunsdrošības signalizācijas pieslēgšana centrālajai pultij</t>
  </si>
  <si>
    <t>Datorrozetes RJ-45 6 kat</t>
  </si>
  <si>
    <t xml:space="preserve">Vecā grīdas seguma, grīdlīstu demontāža </t>
  </si>
  <si>
    <t>Ugunsdrošības skapji</t>
  </si>
  <si>
    <t>Elektriskais kabelis NYM 3x1,5mm² vai analogs</t>
  </si>
  <si>
    <t xml:space="preserve">Apsardzes signalizācijas  pieslēgšana pie centrālās pults </t>
  </si>
  <si>
    <t>ALUMĪNIJA KONSTRUKCIJAS</t>
  </si>
  <si>
    <t>ZĀLES REMONTS</t>
  </si>
  <si>
    <t>SANTEHNISKIE DARBI</t>
  </si>
  <si>
    <t>APKURES SISTĒMA</t>
  </si>
  <si>
    <t>Jaunu logu bloku montāža h=2.95. l=2.85</t>
  </si>
  <si>
    <t xml:space="preserve">             (paraksts un tā atšifrējums, datums)                       </t>
  </si>
  <si>
    <t>Jauns verams bloks h=2.95. l=1.15</t>
  </si>
  <si>
    <t>Impostu siltināšana</t>
  </si>
  <si>
    <t>Apgaismojuma sadale ar ievada slēdzi un elektriskā apgaismojuma grupu automātiem</t>
  </si>
  <si>
    <t>Materiālu,  būvgružu transporta izdevumi</t>
  </si>
  <si>
    <t>Spēka sadale ar ievada slēdzi 3P un grupu automātiem</t>
  </si>
  <si>
    <t>Piekārto griestu ierīkošana ar nepieciešajamiem stiprinājumiem</t>
  </si>
  <si>
    <t>Skatuves renovācija</t>
  </si>
  <si>
    <t>Objekta nosaukums :</t>
  </si>
  <si>
    <t>Objekta adrese:</t>
  </si>
  <si>
    <t xml:space="preserve">Pasūtījuma Nr.: </t>
  </si>
  <si>
    <t>Nr.pēc k.</t>
  </si>
  <si>
    <t xml:space="preserve">Pavisam Kopā </t>
  </si>
  <si>
    <t>PVN 21%</t>
  </si>
  <si>
    <t>KOPTĀME  Konferenču zāles atjaunošana</t>
  </si>
  <si>
    <t>Fasādes vienkāršota atjaunošana</t>
  </si>
  <si>
    <t>t.sk.veramo logu montāža un regulēšana</t>
  </si>
  <si>
    <t>Dzērbenes iela 14, Rīga, LV-1006</t>
  </si>
  <si>
    <t>LOKĀLĀ TĀME Nr. 3 Gaisa kondicionēšanas sistēma</t>
  </si>
  <si>
    <t xml:space="preserve">LOKĀLĀ TĀME Nr. 2 Konferenču zāles remonts </t>
  </si>
  <si>
    <t>LOKĀLĀ TĀME Nr. 1 Alumīnija stikla konstrukciju nomaiņa</t>
  </si>
  <si>
    <t>Jumta siltināšana</t>
  </si>
  <si>
    <t>Telpas sakopšana</t>
  </si>
  <si>
    <t>KONDICIONĒŠANAS SISTĒMA</t>
  </si>
  <si>
    <t>Cauruļu uzstādīšana</t>
  </si>
  <si>
    <t>Pieslēgšana pie elektrobarošanas</t>
  </si>
  <si>
    <t>Palaišanas regulēšanas darbi</t>
  </si>
  <si>
    <t>Elektronikas un datorzinātņu institūta A korpusa vienkāršota fasādes atjaunošana un konferenču zāles remonts</t>
  </si>
  <si>
    <t>IEPIRKUMAM: Elektronikas un datorzinātņu institūta A korpusa vienkāršota fasādes atjaunošana un konferenču zāles remonts EDI 2015/1</t>
  </si>
  <si>
    <t>Konferenču zāles remonts</t>
  </si>
  <si>
    <t>Kondicionēšanas sistēmas piegāde un uzstādīšana</t>
  </si>
  <si>
    <t>Izmaksas (Ls)</t>
  </si>
  <si>
    <t>Darbu nosaukums</t>
  </si>
  <si>
    <r>
      <rPr>
        <b/>
        <sz val="10"/>
        <rFont val="Times New Roman"/>
        <family val="1"/>
        <charset val="186"/>
      </rPr>
      <t xml:space="preserve">Objekta nosaukums:  </t>
    </r>
    <r>
      <rPr>
        <sz val="10"/>
        <rFont val="Times New Roman"/>
        <family val="1"/>
        <charset val="186"/>
      </rPr>
      <t>"Elektronikas un datorzinātņu institūta korpusa vienkāršota fasādes atjaunošana un konferenču zāles remonts</t>
    </r>
  </si>
  <si>
    <t xml:space="preserve">Esošo alumīja konstrukciju un logu demontāža </t>
  </si>
  <si>
    <t>Jaunu alumīnija konstrukciju montāža</t>
  </si>
  <si>
    <t xml:space="preserve">Jaunu impostu nosegu montāža skārds 0,5mm,  krāsots </t>
  </si>
  <si>
    <t>Dažādu iekārtu un stalažu noma</t>
  </si>
  <si>
    <t>Būvgružu izvešana</t>
  </si>
  <si>
    <t>Tāme sastādīta 2015.gada __________</t>
  </si>
  <si>
    <r>
      <rPr>
        <b/>
        <sz val="10"/>
        <rFont val="Times New Roman"/>
        <family val="1"/>
        <charset val="186"/>
      </rPr>
      <t xml:space="preserve">Objekta nosaukums:  </t>
    </r>
    <r>
      <rPr>
        <sz val="10"/>
        <rFont val="Times New Roman"/>
        <family val="1"/>
        <charset val="186"/>
      </rPr>
      <t>"Elektronikas un datorzinātņu institūta A korpusa vienkāršota fasādes atjaunošana un konferenču zāles remonts</t>
    </r>
  </si>
  <si>
    <t>Parketa slīpēšana</t>
  </si>
  <si>
    <t xml:space="preserve">Cauruļvadu sistēmas demontāža </t>
  </si>
  <si>
    <t>Jaunu radiatoru uzstādīšana</t>
  </si>
  <si>
    <t>Termoregulatoru uzstādīšana</t>
  </si>
  <si>
    <t>Noslēgarmatūras uzstādīšana</t>
  </si>
  <si>
    <t>Instalāciju savienojumi, līkumi, pārejas</t>
  </si>
  <si>
    <t>ŪDENSDZĒSĪBAS SISTĒMA</t>
  </si>
  <si>
    <t>Ugunsdzēsības cauruļu demontāža</t>
  </si>
  <si>
    <t>Izolācija caurulei</t>
  </si>
  <si>
    <t>Vecās instalācijas demontāža</t>
  </si>
  <si>
    <t>Kabelis NYM-3x2,5 mm2 vai analogs</t>
  </si>
  <si>
    <t>Stiprinājumi, palīgmateriāli</t>
  </si>
  <si>
    <r>
      <rPr>
        <b/>
        <sz val="10"/>
        <rFont val="Times New Roman"/>
        <family val="1"/>
        <charset val="186"/>
      </rPr>
      <t xml:space="preserve">Objekta nosaukums:  </t>
    </r>
    <r>
      <rPr>
        <sz val="10"/>
        <rFont val="Times New Roman"/>
        <family val="1"/>
        <charset val="186"/>
      </rPr>
      <t>"Elektronikas un datorzinātņu institūta A korpusa vienkāršotas fasādes atjaunošana un konferenču zāles remonts</t>
    </r>
  </si>
  <si>
    <t>Kondicionēšanas sistēmas piegāde</t>
  </si>
</sst>
</file>

<file path=xl/styles.xml><?xml version="1.0" encoding="utf-8"?>
<styleSheet xmlns="http://schemas.openxmlformats.org/spreadsheetml/2006/main">
  <numFmts count="1">
    <numFmt numFmtId="164" formatCode="0.0%"/>
  </numFmts>
  <fonts count="44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color indexed="22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2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Helv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</font>
    <font>
      <sz val="9"/>
      <name val="Times New Roman"/>
      <family val="1"/>
      <charset val="186"/>
    </font>
    <font>
      <sz val="10"/>
      <name val="Arial"/>
      <family val="2"/>
    </font>
    <font>
      <b/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name val="Arial"/>
      <family val="2"/>
      <charset val="204"/>
    </font>
    <font>
      <sz val="9"/>
      <name val="Arial"/>
      <family val="2"/>
      <charset val="186"/>
    </font>
    <font>
      <sz val="10"/>
      <name val="Arial"/>
      <charset val="186"/>
    </font>
    <font>
      <b/>
      <sz val="9"/>
      <name val="Times New Roman"/>
      <family val="1"/>
    </font>
    <font>
      <b/>
      <sz val="10"/>
      <name val="Times New Roman"/>
      <family val="1"/>
    </font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</font>
    <font>
      <sz val="8"/>
      <name val="Calibri"/>
      <family val="2"/>
      <charset val="186"/>
    </font>
    <font>
      <sz val="9"/>
      <color indexed="8"/>
      <name val="Times New Roman"/>
      <family val="1"/>
      <charset val="186"/>
    </font>
  </fonts>
  <fills count="2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0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2" borderId="0" applyNumberFormat="0" applyBorder="0" applyAlignment="0" applyProtection="0"/>
    <xf numFmtId="0" fontId="2" fillId="7" borderId="0" applyNumberFormat="0" applyBorder="0" applyAlignment="0" applyProtection="0"/>
    <xf numFmtId="0" fontId="2" fillId="4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" fillId="4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4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4" fillId="3" borderId="0" applyNumberFormat="0" applyBorder="0" applyAlignment="0" applyProtection="0"/>
    <xf numFmtId="0" fontId="5" fillId="2" borderId="1" applyNumberFormat="0" applyAlignment="0" applyProtection="0"/>
    <xf numFmtId="0" fontId="6" fillId="17" borderId="2" applyNumberFormat="0" applyAlignment="0" applyProtection="0"/>
    <xf numFmtId="0" fontId="27" fillId="0" borderId="0"/>
    <xf numFmtId="0" fontId="7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1" applyNumberFormat="0" applyAlignment="0" applyProtection="0"/>
    <xf numFmtId="0" fontId="13" fillId="0" borderId="6" applyNumberFormat="0" applyFill="0" applyAlignment="0" applyProtection="0"/>
    <xf numFmtId="0" fontId="14" fillId="11" borderId="0" applyNumberFormat="0" applyBorder="0" applyAlignment="0" applyProtection="0"/>
    <xf numFmtId="0" fontId="1" fillId="0" borderId="0"/>
    <xf numFmtId="0" fontId="25" fillId="0" borderId="0"/>
    <xf numFmtId="0" fontId="1" fillId="0" borderId="0" applyFill="0" applyProtection="0"/>
    <xf numFmtId="0" fontId="1" fillId="0" borderId="0" applyFill="0" applyProtection="0"/>
    <xf numFmtId="0" fontId="1" fillId="0" borderId="0" applyFill="0" applyProtection="0"/>
    <xf numFmtId="0" fontId="1" fillId="0" borderId="0" applyFill="0" applyProtection="0"/>
    <xf numFmtId="0" fontId="1" fillId="0" borderId="0" applyFill="0" applyProtection="0"/>
    <xf numFmtId="0" fontId="1" fillId="0" borderId="0"/>
    <xf numFmtId="0" fontId="1" fillId="0" borderId="0"/>
    <xf numFmtId="0" fontId="1" fillId="0" borderId="0"/>
    <xf numFmtId="0" fontId="36" fillId="0" borderId="0"/>
    <xf numFmtId="0" fontId="33" fillId="0" borderId="0"/>
    <xf numFmtId="0" fontId="1" fillId="6" borderId="7" applyNumberFormat="0" applyFont="0" applyAlignment="0" applyProtection="0"/>
    <xf numFmtId="0" fontId="15" fillId="2" borderId="8" applyNumberFormat="0" applyAlignment="0" applyProtection="0"/>
    <xf numFmtId="0" fontId="1" fillId="0" borderId="0"/>
    <xf numFmtId="0" fontId="1" fillId="0" borderId="0"/>
    <xf numFmtId="0" fontId="16" fillId="0" borderId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1" fillId="0" borderId="0"/>
    <xf numFmtId="0" fontId="1" fillId="0" borderId="0"/>
  </cellStyleXfs>
  <cellXfs count="233">
    <xf numFmtId="0" fontId="0" fillId="0" borderId="0" xfId="0"/>
    <xf numFmtId="0" fontId="21" fillId="0" borderId="0" xfId="46" applyFont="1" applyBorder="1" applyAlignment="1">
      <alignment horizontal="center"/>
    </xf>
    <xf numFmtId="49" fontId="20" fillId="0" borderId="0" xfId="46" applyNumberFormat="1" applyFont="1" applyFill="1" applyBorder="1" applyAlignment="1">
      <alignment horizontal="center"/>
    </xf>
    <xf numFmtId="0" fontId="20" fillId="0" borderId="0" xfId="46" applyFont="1" applyFill="1" applyBorder="1" applyAlignment="1">
      <alignment horizontal="center"/>
    </xf>
    <xf numFmtId="2" fontId="20" fillId="0" borderId="0" xfId="46" applyNumberFormat="1" applyFont="1" applyFill="1" applyBorder="1" applyAlignment="1">
      <alignment horizontal="center"/>
    </xf>
    <xf numFmtId="0" fontId="1" fillId="0" borderId="0" xfId="46" applyBorder="1"/>
    <xf numFmtId="2" fontId="0" fillId="0" borderId="0" xfId="0" applyNumberFormat="1"/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centerContinuous" vertical="center" wrapText="1"/>
    </xf>
    <xf numFmtId="0" fontId="22" fillId="0" borderId="0" xfId="0" applyFont="1" applyBorder="1" applyAlignment="1">
      <alignment horizontal="centerContinuous" vertical="center"/>
    </xf>
    <xf numFmtId="2" fontId="22" fillId="0" borderId="0" xfId="0" applyNumberFormat="1" applyFont="1" applyBorder="1" applyAlignment="1">
      <alignment horizontal="centerContinuous" vertical="center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2" fontId="22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centerContinuous" vertical="center"/>
    </xf>
    <xf numFmtId="0" fontId="26" fillId="0" borderId="10" xfId="46" applyFont="1" applyBorder="1" applyAlignment="1">
      <alignment horizontal="center"/>
    </xf>
    <xf numFmtId="0" fontId="28" fillId="0" borderId="11" xfId="46" applyFont="1" applyBorder="1" applyAlignment="1">
      <alignment horizontal="center"/>
    </xf>
    <xf numFmtId="2" fontId="26" fillId="0" borderId="12" xfId="46" applyNumberFormat="1" applyFont="1" applyBorder="1" applyAlignment="1">
      <alignment horizontal="center"/>
    </xf>
    <xf numFmtId="0" fontId="28" fillId="0" borderId="13" xfId="46" applyFont="1" applyBorder="1" applyAlignment="1">
      <alignment horizontal="center"/>
    </xf>
    <xf numFmtId="0" fontId="26" fillId="0" borderId="13" xfId="46" applyFont="1" applyFill="1" applyBorder="1" applyAlignment="1"/>
    <xf numFmtId="9" fontId="26" fillId="0" borderId="13" xfId="46" applyNumberFormat="1" applyFont="1" applyFill="1" applyBorder="1" applyAlignment="1">
      <alignment horizontal="center"/>
    </xf>
    <xf numFmtId="0" fontId="26" fillId="18" borderId="14" xfId="46" applyFont="1" applyFill="1" applyBorder="1" applyAlignment="1"/>
    <xf numFmtId="2" fontId="26" fillId="0" borderId="12" xfId="46" applyNumberFormat="1" applyFont="1" applyFill="1" applyBorder="1" applyAlignment="1">
      <alignment horizontal="center"/>
    </xf>
    <xf numFmtId="2" fontId="28" fillId="19" borderId="15" xfId="46" applyNumberFormat="1" applyFont="1" applyFill="1" applyBorder="1" applyAlignment="1">
      <alignment horizontal="center"/>
    </xf>
    <xf numFmtId="0" fontId="28" fillId="0" borderId="13" xfId="46" applyFont="1" applyFill="1" applyBorder="1" applyAlignment="1">
      <alignment horizontal="center"/>
    </xf>
    <xf numFmtId="164" fontId="26" fillId="0" borderId="13" xfId="46" applyNumberFormat="1" applyFont="1" applyFill="1" applyBorder="1" applyAlignment="1">
      <alignment horizontal="center"/>
    </xf>
    <xf numFmtId="0" fontId="26" fillId="0" borderId="10" xfId="46" applyNumberFormat="1" applyFont="1" applyFill="1" applyBorder="1" applyAlignment="1">
      <alignment horizontal="center" vertical="center"/>
    </xf>
    <xf numFmtId="0" fontId="26" fillId="0" borderId="16" xfId="46" applyFont="1" applyBorder="1" applyAlignment="1">
      <alignment horizontal="center"/>
    </xf>
    <xf numFmtId="0" fontId="24" fillId="0" borderId="14" xfId="59" applyFont="1" applyFill="1" applyBorder="1" applyAlignment="1">
      <alignment horizontal="center" vertical="center" wrapText="1"/>
    </xf>
    <xf numFmtId="0" fontId="24" fillId="0" borderId="15" xfId="59" applyFont="1" applyFill="1" applyBorder="1" applyAlignment="1">
      <alignment horizontal="center" vertical="center" wrapText="1"/>
    </xf>
    <xf numFmtId="10" fontId="26" fillId="0" borderId="11" xfId="46" applyNumberFormat="1" applyFont="1" applyFill="1" applyBorder="1" applyAlignment="1">
      <alignment horizontal="center"/>
    </xf>
    <xf numFmtId="0" fontId="28" fillId="0" borderId="11" xfId="46" applyFont="1" applyFill="1" applyBorder="1" applyAlignment="1">
      <alignment horizontal="center"/>
    </xf>
    <xf numFmtId="2" fontId="26" fillId="0" borderId="17" xfId="46" applyNumberFormat="1" applyFont="1" applyBorder="1" applyAlignment="1">
      <alignment horizontal="center"/>
    </xf>
    <xf numFmtId="0" fontId="26" fillId="0" borderId="18" xfId="46" applyFont="1" applyBorder="1" applyAlignment="1">
      <alignment horizontal="center"/>
    </xf>
    <xf numFmtId="0" fontId="26" fillId="0" borderId="14" xfId="46" applyFont="1" applyFill="1" applyBorder="1" applyAlignment="1">
      <alignment horizontal="center"/>
    </xf>
    <xf numFmtId="0" fontId="28" fillId="0" borderId="14" xfId="46" applyFont="1" applyFill="1" applyBorder="1" applyAlignment="1">
      <alignment horizontal="center"/>
    </xf>
    <xf numFmtId="0" fontId="28" fillId="0" borderId="14" xfId="46" applyFont="1" applyBorder="1" applyAlignment="1">
      <alignment horizontal="center"/>
    </xf>
    <xf numFmtId="2" fontId="28" fillId="0" borderId="15" xfId="46" applyNumberFormat="1" applyFont="1" applyBorder="1" applyAlignment="1">
      <alignment horizontal="center"/>
    </xf>
    <xf numFmtId="9" fontId="26" fillId="0" borderId="11" xfId="46" applyNumberFormat="1" applyFont="1" applyFill="1" applyBorder="1" applyAlignment="1">
      <alignment horizontal="center"/>
    </xf>
    <xf numFmtId="0" fontId="26" fillId="0" borderId="11" xfId="46" applyFont="1" applyFill="1" applyBorder="1" applyAlignment="1">
      <alignment horizontal="center"/>
    </xf>
    <xf numFmtId="2" fontId="26" fillId="0" borderId="11" xfId="46" applyNumberFormat="1" applyFont="1" applyBorder="1" applyAlignment="1">
      <alignment horizontal="center"/>
    </xf>
    <xf numFmtId="0" fontId="26" fillId="0" borderId="11" xfId="46" applyFont="1" applyBorder="1"/>
    <xf numFmtId="0" fontId="26" fillId="0" borderId="19" xfId="46" applyFont="1" applyFill="1" applyBorder="1" applyAlignment="1">
      <alignment horizontal="center"/>
    </xf>
    <xf numFmtId="0" fontId="26" fillId="0" borderId="20" xfId="46" applyFont="1" applyFill="1" applyBorder="1" applyAlignment="1"/>
    <xf numFmtId="2" fontId="26" fillId="0" borderId="21" xfId="46" applyNumberFormat="1" applyFont="1" applyFill="1" applyBorder="1" applyAlignment="1">
      <alignment horizontal="center"/>
    </xf>
    <xf numFmtId="0" fontId="26" fillId="18" borderId="22" xfId="46" applyFont="1" applyFill="1" applyBorder="1" applyAlignment="1"/>
    <xf numFmtId="2" fontId="28" fillId="19" borderId="23" xfId="46" applyNumberFormat="1" applyFont="1" applyFill="1" applyBorder="1" applyAlignment="1">
      <alignment horizontal="center"/>
    </xf>
    <xf numFmtId="0" fontId="20" fillId="0" borderId="13" xfId="46" applyFont="1" applyFill="1" applyBorder="1" applyAlignment="1">
      <alignment horizontal="center" vertical="center"/>
    </xf>
    <xf numFmtId="0" fontId="20" fillId="0" borderId="13" xfId="40" applyFont="1" applyFill="1" applyBorder="1" applyAlignment="1">
      <alignment horizontal="left" vertical="center" wrapText="1"/>
    </xf>
    <xf numFmtId="0" fontId="20" fillId="0" borderId="13" xfId="40" applyFont="1" applyFill="1" applyBorder="1" applyAlignment="1">
      <alignment horizontal="center" vertical="center"/>
    </xf>
    <xf numFmtId="2" fontId="20" fillId="0" borderId="13" xfId="46" applyNumberFormat="1" applyFont="1" applyFill="1" applyBorder="1" applyAlignment="1">
      <alignment horizontal="center" vertical="center"/>
    </xf>
    <xf numFmtId="0" fontId="24" fillId="0" borderId="13" xfId="40" applyFont="1" applyFill="1" applyBorder="1" applyAlignment="1">
      <alignment horizontal="left" vertical="center" wrapText="1"/>
    </xf>
    <xf numFmtId="0" fontId="20" fillId="0" borderId="20" xfId="44" applyFont="1" applyFill="1" applyBorder="1" applyAlignment="1">
      <alignment horizontal="center" vertical="center"/>
    </xf>
    <xf numFmtId="1" fontId="20" fillId="0" borderId="20" xfId="40" applyNumberFormat="1" applyFont="1" applyFill="1" applyBorder="1" applyAlignment="1">
      <alignment horizontal="center" vertical="center"/>
    </xf>
    <xf numFmtId="10" fontId="26" fillId="0" borderId="20" xfId="46" applyNumberFormat="1" applyFont="1" applyFill="1" applyBorder="1" applyAlignment="1">
      <alignment horizontal="center" vertical="center"/>
    </xf>
    <xf numFmtId="0" fontId="30" fillId="0" borderId="13" xfId="40" applyFont="1" applyFill="1" applyBorder="1" applyAlignment="1">
      <alignment horizontal="left" vertical="center" wrapText="1"/>
    </xf>
    <xf numFmtId="0" fontId="30" fillId="0" borderId="13" xfId="40" applyFont="1" applyFill="1" applyBorder="1" applyAlignment="1">
      <alignment horizontal="center" vertical="center"/>
    </xf>
    <xf numFmtId="2" fontId="30" fillId="0" borderId="13" xfId="46" applyNumberFormat="1" applyFont="1" applyFill="1" applyBorder="1" applyAlignment="1">
      <alignment horizontal="center" vertical="center"/>
    </xf>
    <xf numFmtId="2" fontId="20" fillId="0" borderId="12" xfId="46" applyNumberFormat="1" applyFont="1" applyFill="1" applyBorder="1" applyAlignment="1">
      <alignment horizontal="center" vertical="center"/>
    </xf>
    <xf numFmtId="0" fontId="0" fillId="0" borderId="0" xfId="0" applyFill="1"/>
    <xf numFmtId="0" fontId="26" fillId="0" borderId="16" xfId="46" applyFont="1" applyFill="1" applyBorder="1" applyAlignment="1">
      <alignment horizontal="center"/>
    </xf>
    <xf numFmtId="0" fontId="26" fillId="0" borderId="17" xfId="46" applyFont="1" applyFill="1" applyBorder="1" applyAlignment="1">
      <alignment horizontal="center"/>
    </xf>
    <xf numFmtId="0" fontId="20" fillId="0" borderId="0" xfId="28" applyFont="1" applyFill="1" applyAlignment="1">
      <alignment vertical="center"/>
    </xf>
    <xf numFmtId="0" fontId="26" fillId="0" borderId="0" xfId="0" applyFont="1" applyBorder="1" applyAlignment="1">
      <alignment horizontal="left" vertical="top"/>
    </xf>
    <xf numFmtId="2" fontId="20" fillId="0" borderId="0" xfId="28" applyNumberFormat="1" applyFont="1" applyFill="1" applyAlignment="1">
      <alignment horizontal="left" vertical="center"/>
    </xf>
    <xf numFmtId="0" fontId="20" fillId="0" borderId="0" xfId="28" applyFont="1" applyFill="1" applyAlignment="1">
      <alignment horizontal="center" vertical="center"/>
    </xf>
    <xf numFmtId="0" fontId="20" fillId="0" borderId="0" xfId="0" applyFont="1" applyBorder="1"/>
    <xf numFmtId="0" fontId="16" fillId="0" borderId="0" xfId="0" applyFont="1" applyBorder="1"/>
    <xf numFmtId="0" fontId="20" fillId="0" borderId="0" xfId="28" applyFont="1" applyAlignment="1">
      <alignment vertical="center"/>
    </xf>
    <xf numFmtId="0" fontId="20" fillId="0" borderId="0" xfId="28" applyFont="1" applyAlignment="1">
      <alignment horizontal="center" vertical="center"/>
    </xf>
    <xf numFmtId="4" fontId="24" fillId="0" borderId="0" xfId="0" applyNumberFormat="1" applyFont="1" applyBorder="1" applyAlignment="1">
      <alignment horizontal="right" vertical="center"/>
    </xf>
    <xf numFmtId="0" fontId="20" fillId="0" borderId="13" xfId="49" applyFont="1" applyFill="1" applyBorder="1" applyAlignment="1">
      <alignment horizontal="center" vertical="center"/>
    </xf>
    <xf numFmtId="1" fontId="32" fillId="0" borderId="13" xfId="40" applyNumberFormat="1" applyFont="1" applyFill="1" applyBorder="1" applyAlignment="1">
      <alignment horizontal="center" vertical="center"/>
    </xf>
    <xf numFmtId="0" fontId="20" fillId="0" borderId="20" xfId="46" applyFont="1" applyFill="1" applyBorder="1" applyAlignment="1">
      <alignment horizontal="center"/>
    </xf>
    <xf numFmtId="1" fontId="32" fillId="0" borderId="13" xfId="41" applyNumberFormat="1" applyFont="1" applyFill="1" applyBorder="1" applyAlignment="1">
      <alignment horizontal="center" vertical="center"/>
    </xf>
    <xf numFmtId="1" fontId="32" fillId="0" borderId="13" xfId="44" applyNumberFormat="1" applyFont="1" applyFill="1" applyBorder="1" applyAlignment="1">
      <alignment horizontal="center" vertical="center"/>
    </xf>
    <xf numFmtId="1" fontId="32" fillId="0" borderId="24" xfId="43" applyNumberFormat="1" applyFont="1" applyFill="1" applyBorder="1" applyAlignment="1">
      <alignment horizontal="center" vertical="center"/>
    </xf>
    <xf numFmtId="1" fontId="32" fillId="0" borderId="25" xfId="43" applyNumberFormat="1" applyFont="1" applyFill="1" applyBorder="1" applyAlignment="1">
      <alignment horizontal="center" vertical="center"/>
    </xf>
    <xf numFmtId="0" fontId="34" fillId="0" borderId="11" xfId="46" applyFont="1" applyFill="1" applyBorder="1" applyAlignment="1">
      <alignment horizontal="left"/>
    </xf>
    <xf numFmtId="0" fontId="20" fillId="0" borderId="13" xfId="46" applyFont="1" applyFill="1" applyBorder="1" applyAlignment="1">
      <alignment horizontal="left" vertical="center" wrapText="1"/>
    </xf>
    <xf numFmtId="0" fontId="20" fillId="0" borderId="13" xfId="46" applyFont="1" applyFill="1" applyBorder="1" applyAlignment="1">
      <alignment horizontal="left" vertical="center"/>
    </xf>
    <xf numFmtId="0" fontId="35" fillId="0" borderId="13" xfId="46" applyFont="1" applyFill="1" applyBorder="1" applyAlignment="1">
      <alignment horizontal="left" vertical="center"/>
    </xf>
    <xf numFmtId="0" fontId="32" fillId="0" borderId="13" xfId="44" applyFont="1" applyFill="1" applyBorder="1" applyAlignment="1">
      <alignment horizontal="center" vertical="center"/>
    </xf>
    <xf numFmtId="0" fontId="20" fillId="0" borderId="25" xfId="46" applyFont="1" applyFill="1" applyBorder="1" applyAlignment="1">
      <alignment horizontal="left" vertical="top" wrapText="1"/>
    </xf>
    <xf numFmtId="0" fontId="20" fillId="0" borderId="20" xfId="46" applyFont="1" applyFill="1" applyBorder="1" applyAlignment="1">
      <alignment horizontal="center" wrapText="1"/>
    </xf>
    <xf numFmtId="2" fontId="0" fillId="0" borderId="0" xfId="0" applyNumberFormat="1" applyFill="1"/>
    <xf numFmtId="0" fontId="26" fillId="0" borderId="26" xfId="46" applyFont="1" applyFill="1" applyBorder="1" applyAlignment="1">
      <alignment horizontal="center"/>
    </xf>
    <xf numFmtId="0" fontId="28" fillId="0" borderId="27" xfId="46" applyFont="1" applyFill="1" applyBorder="1" applyAlignment="1">
      <alignment horizontal="center"/>
    </xf>
    <xf numFmtId="1" fontId="26" fillId="0" borderId="27" xfId="46" applyNumberFormat="1" applyFont="1" applyFill="1" applyBorder="1" applyAlignment="1">
      <alignment horizontal="center"/>
    </xf>
    <xf numFmtId="0" fontId="26" fillId="0" borderId="27" xfId="46" applyFont="1" applyFill="1" applyBorder="1" applyAlignment="1">
      <alignment horizontal="center"/>
    </xf>
    <xf numFmtId="2" fontId="28" fillId="0" borderId="27" xfId="46" applyNumberFormat="1" applyFont="1" applyFill="1" applyBorder="1" applyAlignment="1">
      <alignment horizontal="center"/>
    </xf>
    <xf numFmtId="0" fontId="20" fillId="0" borderId="28" xfId="44" applyFont="1" applyFill="1" applyBorder="1" applyAlignment="1">
      <alignment horizontal="left" vertical="center" wrapText="1"/>
    </xf>
    <xf numFmtId="0" fontId="20" fillId="0" borderId="29" xfId="44" applyFont="1" applyFill="1" applyBorder="1" applyAlignment="1">
      <alignment horizontal="center" vertical="center"/>
    </xf>
    <xf numFmtId="1" fontId="20" fillId="0" borderId="29" xfId="40" applyNumberFormat="1" applyFont="1" applyFill="1" applyBorder="1" applyAlignment="1">
      <alignment horizontal="center" vertical="center"/>
    </xf>
    <xf numFmtId="2" fontId="20" fillId="0" borderId="29" xfId="46" applyNumberFormat="1" applyFont="1" applyFill="1" applyBorder="1" applyAlignment="1">
      <alignment horizontal="center" vertical="center"/>
    </xf>
    <xf numFmtId="4" fontId="25" fillId="0" borderId="13" xfId="58" applyNumberFormat="1" applyFont="1" applyFill="1" applyBorder="1" applyAlignment="1">
      <alignment horizontal="right"/>
    </xf>
    <xf numFmtId="0" fontId="28" fillId="0" borderId="30" xfId="46" applyFont="1" applyFill="1" applyBorder="1" applyAlignment="1">
      <alignment horizontal="right"/>
    </xf>
    <xf numFmtId="0" fontId="28" fillId="0" borderId="31" xfId="46" applyFont="1" applyFill="1" applyBorder="1" applyAlignment="1">
      <alignment horizontal="right"/>
    </xf>
    <xf numFmtId="0" fontId="28" fillId="0" borderId="32" xfId="46" applyFont="1" applyFill="1" applyBorder="1" applyAlignment="1">
      <alignment horizontal="right"/>
    </xf>
    <xf numFmtId="0" fontId="26" fillId="0" borderId="24" xfId="46" applyFont="1" applyFill="1" applyBorder="1" applyAlignment="1">
      <alignment horizontal="right"/>
    </xf>
    <xf numFmtId="0" fontId="26" fillId="0" borderId="33" xfId="46" applyFont="1" applyFill="1" applyBorder="1" applyAlignment="1">
      <alignment horizontal="right"/>
    </xf>
    <xf numFmtId="0" fontId="26" fillId="0" borderId="34" xfId="46" applyFont="1" applyFill="1" applyBorder="1" applyAlignment="1">
      <alignment horizontal="right"/>
    </xf>
    <xf numFmtId="2" fontId="28" fillId="19" borderId="35" xfId="46" applyNumberFormat="1" applyFont="1" applyFill="1" applyBorder="1" applyAlignment="1">
      <alignment horizontal="right"/>
    </xf>
    <xf numFmtId="0" fontId="26" fillId="0" borderId="36" xfId="47" applyFont="1" applyBorder="1"/>
    <xf numFmtId="0" fontId="26" fillId="0" borderId="37" xfId="47" applyFont="1" applyBorder="1"/>
    <xf numFmtId="2" fontId="28" fillId="19" borderId="38" xfId="46" applyNumberFormat="1" applyFont="1" applyFill="1" applyBorder="1" applyAlignment="1">
      <alignment horizontal="right"/>
    </xf>
    <xf numFmtId="0" fontId="26" fillId="0" borderId="31" xfId="47" applyFont="1" applyBorder="1"/>
    <xf numFmtId="0" fontId="26" fillId="0" borderId="32" xfId="47" applyFont="1" applyBorder="1"/>
    <xf numFmtId="0" fontId="26" fillId="0" borderId="25" xfId="46" applyFont="1" applyFill="1" applyBorder="1" applyAlignment="1">
      <alignment horizontal="right"/>
    </xf>
    <xf numFmtId="0" fontId="26" fillId="0" borderId="39" xfId="46" applyFont="1" applyFill="1" applyBorder="1" applyAlignment="1">
      <alignment horizontal="right"/>
    </xf>
    <xf numFmtId="0" fontId="26" fillId="0" borderId="40" xfId="46" applyFont="1" applyFill="1" applyBorder="1" applyAlignment="1">
      <alignment horizontal="right"/>
    </xf>
    <xf numFmtId="0" fontId="26" fillId="0" borderId="41" xfId="46" applyFont="1" applyFill="1" applyBorder="1" applyAlignment="1">
      <alignment horizontal="right"/>
    </xf>
    <xf numFmtId="0" fontId="26" fillId="0" borderId="42" xfId="47" applyFont="1" applyBorder="1"/>
    <xf numFmtId="0" fontId="26" fillId="0" borderId="43" xfId="47" applyFont="1" applyBorder="1"/>
    <xf numFmtId="2" fontId="26" fillId="0" borderId="44" xfId="46" applyNumberFormat="1" applyFont="1" applyFill="1" applyBorder="1" applyAlignment="1">
      <alignment horizontal="right"/>
    </xf>
    <xf numFmtId="0" fontId="26" fillId="0" borderId="39" xfId="47" applyFont="1" applyBorder="1"/>
    <xf numFmtId="0" fontId="26" fillId="0" borderId="40" xfId="47" applyFont="1" applyBorder="1"/>
    <xf numFmtId="0" fontId="37" fillId="0" borderId="0" xfId="49" applyFont="1" applyFill="1" applyAlignment="1">
      <alignment horizontal="left" vertical="center"/>
    </xf>
    <xf numFmtId="0" fontId="37" fillId="0" borderId="0" xfId="49" applyFont="1" applyFill="1" applyAlignment="1">
      <alignment vertical="center"/>
    </xf>
    <xf numFmtId="0" fontId="20" fillId="0" borderId="0" xfId="49" applyFont="1" applyBorder="1"/>
    <xf numFmtId="0" fontId="37" fillId="0" borderId="0" xfId="49" applyFont="1" applyFill="1" applyAlignment="1">
      <alignment horizontal="center" vertical="center"/>
    </xf>
    <xf numFmtId="0" fontId="20" fillId="0" borderId="0" xfId="49" applyFont="1" applyBorder="1" applyAlignment="1">
      <alignment horizontal="right"/>
    </xf>
    <xf numFmtId="0" fontId="37" fillId="0" borderId="0" xfId="49" applyFont="1" applyAlignment="1">
      <alignment horizontal="center" vertical="center"/>
    </xf>
    <xf numFmtId="0" fontId="37" fillId="0" borderId="29" xfId="49" applyFont="1" applyBorder="1" applyAlignment="1">
      <alignment horizontal="center" vertical="center" wrapText="1"/>
    </xf>
    <xf numFmtId="0" fontId="38" fillId="0" borderId="0" xfId="49" applyFont="1" applyBorder="1" applyAlignment="1">
      <alignment horizontal="center" vertical="center" wrapText="1"/>
    </xf>
    <xf numFmtId="0" fontId="37" fillId="0" borderId="13" xfId="49" applyFont="1" applyBorder="1" applyAlignment="1">
      <alignment horizontal="center" vertical="center" wrapText="1"/>
    </xf>
    <xf numFmtId="0" fontId="37" fillId="0" borderId="13" xfId="49" applyFont="1" applyFill="1" applyBorder="1" applyAlignment="1">
      <alignment vertical="center"/>
    </xf>
    <xf numFmtId="0" fontId="37" fillId="0" borderId="13" xfId="49" applyFont="1" applyFill="1" applyBorder="1" applyAlignment="1">
      <alignment horizontal="center" vertical="center"/>
    </xf>
    <xf numFmtId="0" fontId="40" fillId="0" borderId="25" xfId="49" applyFont="1" applyFill="1" applyBorder="1" applyAlignment="1">
      <alignment horizontal="left" vertical="center" wrapText="1"/>
    </xf>
    <xf numFmtId="2" fontId="40" fillId="0" borderId="13" xfId="49" applyNumberFormat="1" applyFont="1" applyBorder="1" applyAlignment="1">
      <alignment horizontal="center" vertical="center" wrapText="1"/>
    </xf>
    <xf numFmtId="0" fontId="40" fillId="0" borderId="13" xfId="49" applyFont="1" applyBorder="1" applyAlignment="1">
      <alignment horizontal="center" vertical="center" wrapText="1"/>
    </xf>
    <xf numFmtId="0" fontId="40" fillId="0" borderId="0" xfId="49" applyFont="1" applyAlignment="1">
      <alignment horizontal="center" vertical="center" wrapText="1"/>
    </xf>
    <xf numFmtId="2" fontId="37" fillId="0" borderId="13" xfId="49" applyNumberFormat="1" applyFont="1" applyFill="1" applyBorder="1" applyAlignment="1">
      <alignment horizontal="center" vertical="center"/>
    </xf>
    <xf numFmtId="0" fontId="41" fillId="0" borderId="13" xfId="49" applyFont="1" applyFill="1" applyBorder="1" applyAlignment="1">
      <alignment horizontal="center" vertical="center"/>
    </xf>
    <xf numFmtId="0" fontId="41" fillId="0" borderId="39" xfId="49" applyFont="1" applyFill="1" applyBorder="1" applyAlignment="1">
      <alignment horizontal="left" vertical="center"/>
    </xf>
    <xf numFmtId="2" fontId="41" fillId="0" borderId="13" xfId="49" applyNumberFormat="1" applyFont="1" applyFill="1" applyBorder="1" applyAlignment="1">
      <alignment horizontal="center" vertical="center"/>
    </xf>
    <xf numFmtId="0" fontId="41" fillId="0" borderId="0" xfId="49" applyFont="1" applyFill="1" applyAlignment="1">
      <alignment vertical="center"/>
    </xf>
    <xf numFmtId="0" fontId="37" fillId="0" borderId="25" xfId="49" applyFont="1" applyFill="1" applyBorder="1" applyAlignment="1">
      <alignment horizontal="center" vertical="center"/>
    </xf>
    <xf numFmtId="0" fontId="37" fillId="0" borderId="39" xfId="49" applyFont="1" applyFill="1" applyBorder="1" applyAlignment="1">
      <alignment vertical="center"/>
    </xf>
    <xf numFmtId="0" fontId="40" fillId="0" borderId="0" xfId="49" applyFont="1" applyAlignment="1">
      <alignment horizontal="left" vertical="center"/>
    </xf>
    <xf numFmtId="2" fontId="37" fillId="0" borderId="0" xfId="49" applyNumberFormat="1" applyFont="1" applyFill="1" applyAlignment="1">
      <alignment horizontal="center" vertical="center"/>
    </xf>
    <xf numFmtId="0" fontId="36" fillId="0" borderId="0" xfId="48"/>
    <xf numFmtId="0" fontId="20" fillId="0" borderId="0" xfId="49" applyFont="1" applyFill="1" applyBorder="1" applyAlignment="1">
      <alignment horizontal="left"/>
    </xf>
    <xf numFmtId="0" fontId="20" fillId="0" borderId="0" xfId="49" applyFont="1" applyFill="1" applyBorder="1" applyAlignment="1"/>
    <xf numFmtId="0" fontId="20" fillId="0" borderId="0" xfId="49" applyFont="1" applyFill="1" applyBorder="1" applyAlignment="1">
      <alignment horizontal="center"/>
    </xf>
    <xf numFmtId="0" fontId="20" fillId="0" borderId="0" xfId="49" applyFont="1" applyFill="1" applyAlignment="1">
      <alignment horizontal="center" vertical="center"/>
    </xf>
    <xf numFmtId="0" fontId="40" fillId="0" borderId="0" xfId="49" applyFont="1" applyAlignment="1">
      <alignment horizontal="center" vertical="center"/>
    </xf>
    <xf numFmtId="0" fontId="26" fillId="0" borderId="13" xfId="46" applyFont="1" applyFill="1" applyBorder="1" applyAlignment="1">
      <alignment horizontal="center"/>
    </xf>
    <xf numFmtId="0" fontId="20" fillId="0" borderId="13" xfId="44" applyFont="1" applyFill="1" applyBorder="1" applyAlignment="1">
      <alignment horizontal="left" vertical="center" wrapText="1"/>
    </xf>
    <xf numFmtId="0" fontId="20" fillId="0" borderId="13" xfId="44" applyFont="1" applyFill="1" applyBorder="1" applyAlignment="1">
      <alignment horizontal="center" vertical="center"/>
    </xf>
    <xf numFmtId="1" fontId="20" fillId="0" borderId="13" xfId="40" applyNumberFormat="1" applyFont="1" applyFill="1" applyBorder="1" applyAlignment="1">
      <alignment horizontal="center" vertical="center"/>
    </xf>
    <xf numFmtId="0" fontId="26" fillId="0" borderId="25" xfId="40" applyFont="1" applyFill="1" applyBorder="1" applyAlignment="1">
      <alignment horizontal="left" vertical="center" wrapText="1"/>
    </xf>
    <xf numFmtId="0" fontId="26" fillId="0" borderId="13" xfId="40" applyFont="1" applyFill="1" applyBorder="1" applyAlignment="1">
      <alignment horizontal="center" vertical="center"/>
    </xf>
    <xf numFmtId="0" fontId="26" fillId="0" borderId="13" xfId="40" applyFont="1" applyFill="1" applyBorder="1" applyAlignment="1">
      <alignment horizontal="left" vertical="center" wrapText="1"/>
    </xf>
    <xf numFmtId="0" fontId="43" fillId="0" borderId="13" xfId="0" applyFont="1" applyFill="1" applyBorder="1" applyAlignment="1">
      <alignment wrapText="1"/>
    </xf>
    <xf numFmtId="0" fontId="43" fillId="0" borderId="25" xfId="0" applyFont="1" applyFill="1" applyBorder="1" applyAlignment="1">
      <alignment vertical="center" wrapText="1"/>
    </xf>
    <xf numFmtId="0" fontId="26" fillId="0" borderId="25" xfId="44" applyFont="1" applyFill="1" applyBorder="1" applyAlignment="1">
      <alignment horizontal="left" vertical="center" wrapText="1"/>
    </xf>
    <xf numFmtId="0" fontId="26" fillId="0" borderId="13" xfId="44" applyFont="1" applyFill="1" applyBorder="1" applyAlignment="1">
      <alignment horizontal="center" vertical="center"/>
    </xf>
    <xf numFmtId="0" fontId="26" fillId="0" borderId="13" xfId="44" applyFont="1" applyFill="1" applyBorder="1" applyAlignment="1">
      <alignment horizontal="left" vertical="center" wrapText="1"/>
    </xf>
    <xf numFmtId="0" fontId="30" fillId="0" borderId="13" xfId="0" applyFont="1" applyFill="1" applyBorder="1" applyAlignment="1">
      <alignment horizontal="left" wrapText="1"/>
    </xf>
    <xf numFmtId="0" fontId="26" fillId="0" borderId="13" xfId="41" applyFont="1" applyFill="1" applyBorder="1" applyAlignment="1">
      <alignment horizontal="left" vertical="center" wrapText="1"/>
    </xf>
    <xf numFmtId="0" fontId="26" fillId="0" borderId="13" xfId="41" applyFont="1" applyFill="1" applyBorder="1" applyAlignment="1">
      <alignment horizontal="center" vertical="center"/>
    </xf>
    <xf numFmtId="0" fontId="26" fillId="0" borderId="13" xfId="42" applyFont="1" applyFill="1" applyBorder="1" applyAlignment="1">
      <alignment vertical="center" wrapText="1"/>
    </xf>
    <xf numFmtId="0" fontId="26" fillId="0" borderId="13" xfId="41" applyFont="1" applyFill="1" applyBorder="1" applyAlignment="1">
      <alignment vertical="center" wrapText="1"/>
    </xf>
    <xf numFmtId="0" fontId="26" fillId="0" borderId="11" xfId="43" applyFont="1" applyFill="1" applyBorder="1" applyAlignment="1">
      <alignment horizontal="left" vertical="center" wrapText="1"/>
    </xf>
    <xf numFmtId="0" fontId="26" fillId="0" borderId="11" xfId="43" applyFont="1" applyFill="1" applyBorder="1" applyAlignment="1">
      <alignment horizontal="center" vertical="center"/>
    </xf>
    <xf numFmtId="0" fontId="26" fillId="0" borderId="45" xfId="53" applyFont="1" applyFill="1" applyBorder="1" applyAlignment="1">
      <alignment horizontal="left"/>
    </xf>
    <xf numFmtId="0" fontId="26" fillId="0" borderId="13" xfId="43" applyFont="1" applyFill="1" applyBorder="1" applyAlignment="1">
      <alignment horizontal="center" vertical="center"/>
    </xf>
    <xf numFmtId="0" fontId="26" fillId="0" borderId="13" xfId="53" applyFont="1" applyFill="1" applyBorder="1" applyAlignment="1">
      <alignment horizontal="left"/>
    </xf>
    <xf numFmtId="0" fontId="26" fillId="0" borderId="13" xfId="43" applyFont="1" applyFill="1" applyBorder="1" applyAlignment="1">
      <alignment horizontal="left" vertical="center" wrapText="1"/>
    </xf>
    <xf numFmtId="0" fontId="26" fillId="0" borderId="25" xfId="53" applyFont="1" applyFill="1" applyBorder="1" applyAlignment="1">
      <alignment horizontal="left"/>
    </xf>
    <xf numFmtId="0" fontId="26" fillId="0" borderId="41" xfId="44" applyFont="1" applyFill="1" applyBorder="1" applyAlignment="1">
      <alignment horizontal="left" vertical="center" wrapText="1"/>
    </xf>
    <xf numFmtId="0" fontId="26" fillId="0" borderId="20" xfId="44" applyFont="1" applyFill="1" applyBorder="1" applyAlignment="1">
      <alignment horizontal="center" vertical="center"/>
    </xf>
    <xf numFmtId="0" fontId="26" fillId="0" borderId="28" xfId="44" applyFont="1" applyFill="1" applyBorder="1" applyAlignment="1">
      <alignment horizontal="left" vertical="center" wrapText="1"/>
    </xf>
    <xf numFmtId="0" fontId="26" fillId="0" borderId="29" xfId="44" applyFont="1" applyFill="1" applyBorder="1" applyAlignment="1">
      <alignment horizontal="center" vertical="center"/>
    </xf>
    <xf numFmtId="0" fontId="43" fillId="0" borderId="13" xfId="47" applyFont="1" applyFill="1" applyBorder="1" applyAlignment="1">
      <alignment horizontal="left"/>
    </xf>
    <xf numFmtId="0" fontId="28" fillId="0" borderId="25" xfId="44" applyFont="1" applyFill="1" applyBorder="1" applyAlignment="1">
      <alignment horizontal="left" vertical="center" wrapText="1"/>
    </xf>
    <xf numFmtId="0" fontId="30" fillId="0" borderId="13" xfId="0" applyFont="1" applyFill="1" applyBorder="1" applyAlignment="1">
      <alignment horizontal="left"/>
    </xf>
    <xf numFmtId="0" fontId="28" fillId="0" borderId="11" xfId="46" applyFont="1" applyFill="1" applyBorder="1" applyAlignment="1">
      <alignment horizontal="left"/>
    </xf>
    <xf numFmtId="2" fontId="26" fillId="0" borderId="13" xfId="44" applyNumberFormat="1" applyFont="1" applyFill="1" applyBorder="1" applyAlignment="1">
      <alignment horizontal="center" vertical="center"/>
    </xf>
    <xf numFmtId="0" fontId="38" fillId="0" borderId="0" xfId="49" applyFont="1" applyFill="1" applyAlignment="1">
      <alignment horizontal="center" vertical="center"/>
    </xf>
    <xf numFmtId="0" fontId="38" fillId="0" borderId="0" xfId="49" applyFont="1" applyAlignment="1">
      <alignment horizontal="center" vertical="center"/>
    </xf>
    <xf numFmtId="0" fontId="39" fillId="0" borderId="0" xfId="49" applyFont="1" applyAlignment="1">
      <alignment horizontal="center" wrapText="1"/>
    </xf>
    <xf numFmtId="0" fontId="37" fillId="0" borderId="20" xfId="49" applyFont="1" applyFill="1" applyBorder="1" applyAlignment="1">
      <alignment horizontal="center" vertical="center" wrapText="1"/>
    </xf>
    <xf numFmtId="0" fontId="37" fillId="0" borderId="29" xfId="49" applyFont="1" applyBorder="1" applyAlignment="1">
      <alignment horizontal="center" vertical="center" wrapText="1"/>
    </xf>
    <xf numFmtId="0" fontId="37" fillId="0" borderId="11" xfId="49" applyFont="1" applyBorder="1" applyAlignment="1">
      <alignment horizontal="center" vertical="center" wrapText="1"/>
    </xf>
    <xf numFmtId="0" fontId="37" fillId="0" borderId="41" xfId="49" applyFont="1" applyFill="1" applyBorder="1" applyAlignment="1">
      <alignment horizontal="center" vertical="center" wrapText="1"/>
    </xf>
    <xf numFmtId="0" fontId="37" fillId="0" borderId="42" xfId="49" applyFont="1" applyFill="1" applyBorder="1" applyAlignment="1">
      <alignment horizontal="center" vertical="center" wrapText="1"/>
    </xf>
    <xf numFmtId="0" fontId="37" fillId="0" borderId="28" xfId="49" applyFont="1" applyFill="1" applyBorder="1" applyAlignment="1">
      <alignment horizontal="center" vertical="center" wrapText="1"/>
    </xf>
    <xf numFmtId="0" fontId="37" fillId="0" borderId="0" xfId="49" applyFont="1" applyFill="1" applyBorder="1" applyAlignment="1">
      <alignment horizontal="center" vertical="center" wrapText="1"/>
    </xf>
    <xf numFmtId="0" fontId="37" fillId="0" borderId="24" xfId="49" applyFont="1" applyFill="1" applyBorder="1" applyAlignment="1">
      <alignment horizontal="center" vertical="center" wrapText="1"/>
    </xf>
    <xf numFmtId="0" fontId="37" fillId="0" borderId="33" xfId="49" applyFont="1" applyFill="1" applyBorder="1" applyAlignment="1">
      <alignment horizontal="center" vertical="center" wrapText="1"/>
    </xf>
    <xf numFmtId="0" fontId="39" fillId="0" borderId="0" xfId="49" applyFont="1" applyFill="1" applyAlignment="1">
      <alignment horizontal="left" wrapText="1"/>
    </xf>
    <xf numFmtId="0" fontId="20" fillId="0" borderId="0" xfId="0" applyFont="1" applyBorder="1" applyAlignment="1">
      <alignment horizontal="left" wrapText="1"/>
    </xf>
    <xf numFmtId="2" fontId="24" fillId="0" borderId="22" xfId="59" applyNumberFormat="1" applyFont="1" applyFill="1" applyBorder="1" applyAlignment="1">
      <alignment horizontal="center" vertical="center"/>
    </xf>
    <xf numFmtId="2" fontId="24" fillId="0" borderId="14" xfId="59" applyNumberFormat="1" applyFont="1" applyFill="1" applyBorder="1" applyAlignment="1">
      <alignment horizontal="center" vertical="center"/>
    </xf>
    <xf numFmtId="0" fontId="24" fillId="0" borderId="22" xfId="59" applyFont="1" applyFill="1" applyBorder="1" applyAlignment="1">
      <alignment horizontal="center" vertical="center"/>
    </xf>
    <xf numFmtId="0" fontId="24" fillId="0" borderId="14" xfId="59" applyFont="1" applyFill="1" applyBorder="1" applyAlignment="1">
      <alignment horizontal="center" vertical="center"/>
    </xf>
    <xf numFmtId="0" fontId="24" fillId="0" borderId="23" xfId="59" applyFont="1" applyFill="1" applyBorder="1" applyAlignment="1">
      <alignment horizontal="center" vertical="center"/>
    </xf>
    <xf numFmtId="0" fontId="20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2" fontId="20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 wrapText="1"/>
    </xf>
    <xf numFmtId="0" fontId="20" fillId="0" borderId="0" xfId="45" applyFont="1" applyBorder="1" applyAlignment="1">
      <alignment wrapText="1"/>
    </xf>
    <xf numFmtId="0" fontId="0" fillId="0" borderId="0" xfId="0" applyAlignment="1">
      <alignment wrapText="1"/>
    </xf>
    <xf numFmtId="0" fontId="23" fillId="0" borderId="0" xfId="0" applyFont="1" applyBorder="1" applyAlignment="1">
      <alignment horizontal="center" vertical="center"/>
    </xf>
    <xf numFmtId="0" fontId="24" fillId="0" borderId="46" xfId="59" applyFont="1" applyFill="1" applyBorder="1" applyAlignment="1">
      <alignment horizontal="center" vertical="center"/>
    </xf>
    <xf numFmtId="0" fontId="24" fillId="0" borderId="18" xfId="59" applyFont="1" applyFill="1" applyBorder="1" applyAlignment="1">
      <alignment horizontal="center" vertical="center"/>
    </xf>
    <xf numFmtId="0" fontId="20" fillId="0" borderId="47" xfId="0" applyFont="1" applyBorder="1" applyAlignment="1">
      <alignment horizontal="right" vertical="center" wrapText="1"/>
    </xf>
    <xf numFmtId="0" fontId="0" fillId="0" borderId="47" xfId="0" applyBorder="1" applyAlignment="1">
      <alignment horizontal="right" vertical="center" wrapText="1"/>
    </xf>
    <xf numFmtId="4" fontId="25" fillId="0" borderId="13" xfId="58" applyNumberFormat="1" applyFont="1" applyFill="1" applyBorder="1" applyAlignment="1">
      <alignment horizontal="right"/>
    </xf>
    <xf numFmtId="0" fontId="28" fillId="0" borderId="30" xfId="46" applyFont="1" applyFill="1" applyBorder="1" applyAlignment="1">
      <alignment horizontal="right"/>
    </xf>
    <xf numFmtId="0" fontId="28" fillId="0" borderId="31" xfId="46" applyFont="1" applyFill="1" applyBorder="1" applyAlignment="1">
      <alignment horizontal="right"/>
    </xf>
    <xf numFmtId="0" fontId="28" fillId="0" borderId="32" xfId="46" applyFont="1" applyFill="1" applyBorder="1" applyAlignment="1">
      <alignment horizontal="right"/>
    </xf>
    <xf numFmtId="0" fontId="26" fillId="0" borderId="24" xfId="46" applyFont="1" applyFill="1" applyBorder="1" applyAlignment="1">
      <alignment horizontal="right"/>
    </xf>
    <xf numFmtId="0" fontId="26" fillId="0" borderId="33" xfId="46" applyFont="1" applyFill="1" applyBorder="1" applyAlignment="1">
      <alignment horizontal="right"/>
    </xf>
    <xf numFmtId="0" fontId="26" fillId="0" borderId="34" xfId="46" applyFont="1" applyFill="1" applyBorder="1" applyAlignment="1">
      <alignment horizontal="right"/>
    </xf>
    <xf numFmtId="2" fontId="28" fillId="19" borderId="35" xfId="46" applyNumberFormat="1" applyFont="1" applyFill="1" applyBorder="1" applyAlignment="1">
      <alignment horizontal="right"/>
    </xf>
    <xf numFmtId="0" fontId="26" fillId="0" borderId="36" xfId="47" applyFont="1" applyBorder="1"/>
    <xf numFmtId="0" fontId="26" fillId="0" borderId="37" xfId="47" applyFont="1" applyBorder="1"/>
    <xf numFmtId="0" fontId="26" fillId="0" borderId="41" xfId="46" applyFont="1" applyFill="1" applyBorder="1" applyAlignment="1">
      <alignment horizontal="right"/>
    </xf>
    <xf numFmtId="0" fontId="26" fillId="0" borderId="42" xfId="47" applyFont="1" applyBorder="1"/>
    <xf numFmtId="0" fontId="26" fillId="0" borderId="43" xfId="47" applyFont="1" applyBorder="1"/>
    <xf numFmtId="2" fontId="26" fillId="0" borderId="44" xfId="46" applyNumberFormat="1" applyFont="1" applyFill="1" applyBorder="1" applyAlignment="1">
      <alignment horizontal="right"/>
    </xf>
    <xf numFmtId="0" fontId="26" fillId="0" borderId="39" xfId="47" applyFont="1" applyBorder="1"/>
    <xf numFmtId="0" fontId="26" fillId="0" borderId="40" xfId="47" applyFont="1" applyBorder="1"/>
    <xf numFmtId="2" fontId="28" fillId="19" borderId="38" xfId="46" applyNumberFormat="1" applyFont="1" applyFill="1" applyBorder="1" applyAlignment="1">
      <alignment horizontal="right"/>
    </xf>
    <xf numFmtId="0" fontId="26" fillId="0" borderId="31" xfId="47" applyFont="1" applyBorder="1"/>
    <xf numFmtId="0" fontId="26" fillId="0" borderId="32" xfId="47" applyFont="1" applyBorder="1"/>
    <xf numFmtId="0" fontId="26" fillId="0" borderId="25" xfId="46" applyFont="1" applyFill="1" applyBorder="1" applyAlignment="1">
      <alignment horizontal="right"/>
    </xf>
    <xf numFmtId="0" fontId="26" fillId="0" borderId="39" xfId="46" applyFont="1" applyFill="1" applyBorder="1" applyAlignment="1">
      <alignment horizontal="right"/>
    </xf>
    <xf numFmtId="0" fontId="26" fillId="0" borderId="40" xfId="46" applyFont="1" applyFill="1" applyBorder="1" applyAlignment="1">
      <alignment horizontal="right"/>
    </xf>
  </cellXfs>
  <cellStyles count="60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cel Built-in Normal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38"/>
    <cellStyle name="Normal 3" xfId="39"/>
    <cellStyle name="Normal_Dzm_vaives 2" xfId="40"/>
    <cellStyle name="Normal_Dzm_vaives 2 11" xfId="41"/>
    <cellStyle name="Normal_Dzm_vaives 2 12" xfId="42"/>
    <cellStyle name="Normal_Dzm_vaives 2 13" xfId="43"/>
    <cellStyle name="Normal_Dzm_vaives 2 2" xfId="44"/>
    <cellStyle name="Normal_Logu maina" xfId="45"/>
    <cellStyle name="Normal_Lote 2paraugtāme" xfId="46"/>
    <cellStyle name="Normal_Remontdarbi" xfId="47"/>
    <cellStyle name="Normal_Sheet1" xfId="48"/>
    <cellStyle name="Normal_Siltinasana EDI" xfId="49"/>
    <cellStyle name="Note 2" xfId="50"/>
    <cellStyle name="Output 2" xfId="51"/>
    <cellStyle name="Parastais 13" xfId="52"/>
    <cellStyle name="Parastais 14" xfId="53"/>
    <cellStyle name="Style 1" xfId="54"/>
    <cellStyle name="Title 2" xfId="55"/>
    <cellStyle name="Total 2" xfId="56"/>
    <cellStyle name="Warning Text 2" xfId="57"/>
    <cellStyle name="Обычный_33. OZOLNIEKU NOVADA DOME_OZO SKOLA_TELPU, GAITENU, KAPNU TELPU REMONTS_TAME_VADIMS_2011_02_25_melnraksts" xfId="58"/>
    <cellStyle name="Обычный_E-Daugava Maras dikis" xfId="5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B23" sqref="B23"/>
    </sheetView>
  </sheetViews>
  <sheetFormatPr defaultRowHeight="15"/>
  <cols>
    <col min="1" max="1" width="9.140625" customWidth="1"/>
    <col min="2" max="2" width="95.85546875" customWidth="1"/>
    <col min="3" max="3" width="24.140625" customWidth="1"/>
    <col min="4" max="6" width="0" hidden="1" customWidth="1"/>
  </cols>
  <sheetData>
    <row r="1" spans="1:7" ht="15.75">
      <c r="A1" s="118"/>
      <c r="B1" s="181" t="s">
        <v>103</v>
      </c>
      <c r="C1" s="182"/>
      <c r="D1" s="119"/>
      <c r="E1" s="119"/>
      <c r="F1" s="119"/>
      <c r="G1" s="119"/>
    </row>
    <row r="2" spans="1:7" ht="15.75">
      <c r="A2" s="118"/>
      <c r="B2" s="183"/>
      <c r="C2" s="183"/>
      <c r="D2" s="119"/>
      <c r="E2" s="119"/>
      <c r="F2" s="119"/>
      <c r="G2" s="119"/>
    </row>
    <row r="3" spans="1:7" ht="15.75">
      <c r="A3" s="120" t="s">
        <v>97</v>
      </c>
      <c r="B3" s="118" t="s">
        <v>116</v>
      </c>
      <c r="C3" s="121"/>
      <c r="D3" s="119"/>
      <c r="E3" s="119"/>
      <c r="F3" s="119"/>
      <c r="G3" s="119"/>
    </row>
    <row r="4" spans="1:7" ht="15.75">
      <c r="A4" s="120" t="s">
        <v>98</v>
      </c>
      <c r="B4" s="119" t="s">
        <v>106</v>
      </c>
      <c r="C4" s="121"/>
      <c r="D4" s="119"/>
      <c r="E4" s="119"/>
      <c r="F4" s="119"/>
      <c r="G4" s="119"/>
    </row>
    <row r="5" spans="1:7" ht="15.75">
      <c r="A5" s="120" t="s">
        <v>99</v>
      </c>
      <c r="B5" s="193" t="s">
        <v>117</v>
      </c>
      <c r="C5" s="193"/>
      <c r="D5" s="119"/>
      <c r="E5" s="119"/>
      <c r="F5" s="119"/>
      <c r="G5" s="119"/>
    </row>
    <row r="6" spans="1:7" ht="33" customHeight="1">
      <c r="A6" s="120"/>
      <c r="B6" s="193"/>
      <c r="C6" s="193"/>
      <c r="D6" s="119"/>
      <c r="E6" s="119"/>
      <c r="F6" s="119"/>
      <c r="G6" s="119"/>
    </row>
    <row r="7" spans="1:7" ht="15.75">
      <c r="A7" s="119"/>
      <c r="B7" s="122"/>
      <c r="C7" s="121"/>
      <c r="D7" s="119"/>
      <c r="E7" s="119"/>
      <c r="F7" s="119"/>
      <c r="G7" s="119"/>
    </row>
    <row r="8" spans="1:7" ht="15.75">
      <c r="A8" s="119"/>
      <c r="B8" s="121"/>
      <c r="C8" s="123"/>
      <c r="D8" s="119"/>
      <c r="E8" s="119"/>
      <c r="F8" s="119"/>
      <c r="G8" s="119"/>
    </row>
    <row r="9" spans="1:7" ht="15.75">
      <c r="A9" s="184" t="s">
        <v>100</v>
      </c>
      <c r="B9" s="184" t="s">
        <v>121</v>
      </c>
      <c r="C9" s="187" t="s">
        <v>120</v>
      </c>
      <c r="D9" s="188"/>
      <c r="E9" s="188"/>
      <c r="F9" s="188"/>
      <c r="G9" s="119"/>
    </row>
    <row r="10" spans="1:7" ht="15.75">
      <c r="A10" s="185"/>
      <c r="B10" s="185"/>
      <c r="C10" s="189"/>
      <c r="D10" s="190"/>
      <c r="E10" s="190"/>
      <c r="F10" s="190"/>
      <c r="G10" s="119"/>
    </row>
    <row r="11" spans="1:7" ht="15.75">
      <c r="A11" s="186"/>
      <c r="B11" s="186"/>
      <c r="C11" s="191"/>
      <c r="D11" s="192"/>
      <c r="E11" s="192"/>
      <c r="F11" s="192"/>
      <c r="G11" s="119"/>
    </row>
    <row r="12" spans="1:7" ht="15.75">
      <c r="A12" s="124"/>
      <c r="B12" s="125"/>
      <c r="C12" s="126"/>
      <c r="D12" s="127"/>
      <c r="E12" s="127"/>
      <c r="F12" s="127"/>
      <c r="G12" s="119"/>
    </row>
    <row r="13" spans="1:7" ht="15.75">
      <c r="A13" s="128">
        <v>1</v>
      </c>
      <c r="B13" s="129" t="s">
        <v>104</v>
      </c>
      <c r="C13" s="130">
        <f ca="1">'Lokālā tāme 1 Logi'!P34</f>
        <v>0</v>
      </c>
      <c r="D13" s="131"/>
      <c r="E13" s="131"/>
      <c r="F13" s="131"/>
      <c r="G13" s="132"/>
    </row>
    <row r="14" spans="1:7" ht="15.75">
      <c r="A14" s="128">
        <v>2</v>
      </c>
      <c r="B14" s="129" t="s">
        <v>118</v>
      </c>
      <c r="C14" s="130"/>
      <c r="D14" s="131"/>
      <c r="E14" s="131"/>
      <c r="F14" s="131"/>
      <c r="G14" s="132"/>
    </row>
    <row r="15" spans="1:7" ht="15.75">
      <c r="A15" s="128">
        <v>3</v>
      </c>
      <c r="B15" s="129" t="s">
        <v>119</v>
      </c>
      <c r="C15" s="130"/>
      <c r="D15" s="131"/>
      <c r="E15" s="131"/>
      <c r="F15" s="131"/>
      <c r="G15" s="132"/>
    </row>
    <row r="16" spans="1:7" ht="15.75">
      <c r="A16" s="128"/>
      <c r="B16" s="129"/>
      <c r="C16" s="130"/>
      <c r="D16" s="131"/>
      <c r="E16" s="131"/>
      <c r="F16" s="131"/>
      <c r="G16" s="132"/>
    </row>
    <row r="17" spans="1:7" ht="15.75">
      <c r="A17" s="134"/>
      <c r="B17" s="135" t="s">
        <v>17</v>
      </c>
      <c r="C17" s="136">
        <f>SUM(C13:C15)</f>
        <v>0</v>
      </c>
      <c r="D17" s="136">
        <v>0</v>
      </c>
      <c r="E17" s="136">
        <v>0</v>
      </c>
      <c r="F17" s="136">
        <v>0</v>
      </c>
      <c r="G17" s="137"/>
    </row>
    <row r="18" spans="1:7" ht="15.75">
      <c r="A18" s="138" t="s">
        <v>102</v>
      </c>
      <c r="B18" s="139"/>
      <c r="C18" s="133">
        <f>ROUND(C17*0.21,2)</f>
        <v>0</v>
      </c>
      <c r="D18" s="127"/>
      <c r="E18" s="127"/>
      <c r="F18" s="127"/>
      <c r="G18" s="119"/>
    </row>
    <row r="19" spans="1:7" ht="15.75">
      <c r="A19" s="121"/>
      <c r="B19" s="140" t="s">
        <v>101</v>
      </c>
      <c r="C19" s="141">
        <f>C17+C18</f>
        <v>0</v>
      </c>
      <c r="D19" s="142"/>
      <c r="E19" s="142"/>
      <c r="F19" s="142"/>
      <c r="G19" s="142"/>
    </row>
    <row r="20" spans="1:7" ht="15.75">
      <c r="A20" s="143"/>
      <c r="B20" s="119"/>
      <c r="C20" s="144"/>
      <c r="D20" s="142"/>
      <c r="E20" s="142"/>
      <c r="F20" s="142"/>
      <c r="G20" s="142"/>
    </row>
    <row r="21" spans="1:7" ht="15.75">
      <c r="A21" s="145"/>
      <c r="B21" s="119"/>
      <c r="C21" s="146"/>
      <c r="D21" s="142"/>
      <c r="E21" s="142"/>
      <c r="F21" s="142"/>
      <c r="G21" s="142"/>
    </row>
    <row r="22" spans="1:7" ht="15.75">
      <c r="A22" s="146"/>
      <c r="B22" s="119"/>
      <c r="C22" s="121"/>
      <c r="D22" s="142"/>
      <c r="E22" s="142"/>
      <c r="F22" s="142"/>
      <c r="G22" s="142"/>
    </row>
    <row r="23" spans="1:7" ht="15.75">
      <c r="A23" s="121"/>
      <c r="B23" s="147"/>
      <c r="C23" s="121"/>
      <c r="D23" s="142"/>
      <c r="E23" s="142"/>
      <c r="F23" s="142"/>
      <c r="G23" s="142"/>
    </row>
  </sheetData>
  <mergeCells count="6">
    <mergeCell ref="B1:C1"/>
    <mergeCell ref="B2:C2"/>
    <mergeCell ref="A9:A11"/>
    <mergeCell ref="B9:B11"/>
    <mergeCell ref="C9:F11"/>
    <mergeCell ref="B5:C6"/>
  </mergeCells>
  <phoneticPr fontId="42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2:Q44"/>
  <sheetViews>
    <sheetView topLeftCell="A13" zoomScaleNormal="100" workbookViewId="0">
      <selection activeCell="I44" sqref="I44"/>
    </sheetView>
  </sheetViews>
  <sheetFormatPr defaultRowHeight="15"/>
  <cols>
    <col min="1" max="1" width="6.5703125" customWidth="1"/>
    <col min="2" max="2" width="7.85546875" customWidth="1"/>
    <col min="3" max="3" width="41.85546875" customWidth="1"/>
    <col min="4" max="5" width="7.42578125" customWidth="1"/>
    <col min="6" max="6" width="7.140625" customWidth="1"/>
    <col min="7" max="7" width="9" customWidth="1"/>
    <col min="8" max="8" width="7.28515625" customWidth="1"/>
    <col min="9" max="9" width="8" customWidth="1"/>
    <col min="10" max="10" width="10.5703125" customWidth="1"/>
    <col min="12" max="12" width="11.7109375" bestFit="1" customWidth="1"/>
    <col min="15" max="15" width="10.42578125" customWidth="1"/>
  </cols>
  <sheetData>
    <row r="2" spans="2:17" ht="28.5" customHeight="1">
      <c r="B2" s="204" t="s">
        <v>122</v>
      </c>
      <c r="C2" s="205"/>
      <c r="D2" s="205"/>
      <c r="E2" s="205"/>
      <c r="F2" s="205"/>
      <c r="G2" s="205"/>
      <c r="H2" s="205"/>
    </row>
    <row r="3" spans="2:17">
      <c r="B3" s="204" t="s">
        <v>42</v>
      </c>
      <c r="C3" s="205"/>
      <c r="D3" s="205"/>
      <c r="E3" s="205"/>
      <c r="F3" s="205"/>
      <c r="G3" s="205"/>
      <c r="H3" s="205"/>
    </row>
    <row r="4" spans="2:17">
      <c r="B4" s="204" t="str">
        <f ca="1">Sheet1!B5</f>
        <v>IEPIRKUMAM: Elektronikas un datorzinātņu institūta A korpusa vienkāršota fasādes atjaunošana un konferenču zāles remonts EDI 2015/1</v>
      </c>
      <c r="C4" s="205"/>
      <c r="D4" s="205"/>
      <c r="E4" s="205"/>
      <c r="F4" s="205"/>
      <c r="G4" s="205"/>
      <c r="H4" s="205"/>
    </row>
    <row r="5" spans="2:17" ht="19.5" customHeight="1">
      <c r="B5" s="205"/>
      <c r="C5" s="205"/>
      <c r="D5" s="205"/>
      <c r="E5" s="205"/>
      <c r="F5" s="205"/>
      <c r="G5" s="205"/>
      <c r="H5" s="205"/>
    </row>
    <row r="6" spans="2:17" ht="1.5" customHeight="1">
      <c r="C6" s="2"/>
      <c r="D6" s="3"/>
      <c r="E6" s="4"/>
      <c r="F6" s="1"/>
      <c r="G6" s="5"/>
      <c r="H6" s="5"/>
    </row>
    <row r="8" spans="2:17">
      <c r="B8" s="206" t="s">
        <v>109</v>
      </c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</row>
    <row r="9" spans="2:17">
      <c r="B9" s="13"/>
      <c r="C9" s="11"/>
      <c r="D9" s="11"/>
      <c r="E9" s="12"/>
      <c r="F9" s="9"/>
      <c r="G9" s="14"/>
      <c r="H9" s="9"/>
      <c r="I9" s="9"/>
      <c r="J9" s="9"/>
      <c r="K9" s="9"/>
      <c r="L9" s="7"/>
      <c r="M9" s="202" t="s">
        <v>46</v>
      </c>
      <c r="N9" s="203"/>
      <c r="O9" s="203"/>
      <c r="P9" s="71">
        <f>P34</f>
        <v>0</v>
      </c>
    </row>
    <row r="10" spans="2:17" ht="15.75" thickBot="1">
      <c r="B10" s="15"/>
      <c r="C10" s="8"/>
      <c r="D10" s="8"/>
      <c r="E10" s="9"/>
      <c r="F10" s="9"/>
      <c r="G10" s="10"/>
      <c r="H10" s="9"/>
      <c r="I10" s="9"/>
      <c r="J10" s="9"/>
      <c r="K10" s="9"/>
      <c r="L10" s="9"/>
      <c r="M10" s="209" t="s">
        <v>128</v>
      </c>
      <c r="N10" s="210"/>
      <c r="O10" s="210"/>
      <c r="P10" s="210"/>
    </row>
    <row r="11" spans="2:17">
      <c r="B11" s="207" t="s">
        <v>23</v>
      </c>
      <c r="C11" s="197" t="s">
        <v>0</v>
      </c>
      <c r="D11" s="197" t="s">
        <v>24</v>
      </c>
      <c r="E11" s="195" t="s">
        <v>25</v>
      </c>
      <c r="F11" s="197" t="s">
        <v>36</v>
      </c>
      <c r="G11" s="197"/>
      <c r="H11" s="197"/>
      <c r="I11" s="197"/>
      <c r="J11" s="197"/>
      <c r="K11" s="197"/>
      <c r="L11" s="197" t="s">
        <v>37</v>
      </c>
      <c r="M11" s="197"/>
      <c r="N11" s="197"/>
      <c r="O11" s="197"/>
      <c r="P11" s="199"/>
    </row>
    <row r="12" spans="2:17" ht="51.75" thickBot="1">
      <c r="B12" s="208"/>
      <c r="C12" s="198"/>
      <c r="D12" s="198"/>
      <c r="E12" s="196"/>
      <c r="F12" s="29" t="s">
        <v>27</v>
      </c>
      <c r="G12" s="29" t="s">
        <v>39</v>
      </c>
      <c r="H12" s="29" t="s">
        <v>20</v>
      </c>
      <c r="I12" s="29" t="s">
        <v>21</v>
      </c>
      <c r="J12" s="29" t="s">
        <v>22</v>
      </c>
      <c r="K12" s="29" t="s">
        <v>28</v>
      </c>
      <c r="L12" s="29" t="s">
        <v>29</v>
      </c>
      <c r="M12" s="29" t="s">
        <v>20</v>
      </c>
      <c r="N12" s="29" t="s">
        <v>21</v>
      </c>
      <c r="O12" s="29" t="s">
        <v>22</v>
      </c>
      <c r="P12" s="30" t="s">
        <v>30</v>
      </c>
    </row>
    <row r="13" spans="2:17">
      <c r="B13" s="61">
        <v>1</v>
      </c>
      <c r="C13" s="40">
        <v>2</v>
      </c>
      <c r="D13" s="40">
        <v>3</v>
      </c>
      <c r="E13" s="40">
        <v>4</v>
      </c>
      <c r="F13" s="40">
        <v>5</v>
      </c>
      <c r="G13" s="40">
        <v>6</v>
      </c>
      <c r="H13" s="40">
        <v>7</v>
      </c>
      <c r="I13" s="40">
        <v>8</v>
      </c>
      <c r="J13" s="40">
        <v>9</v>
      </c>
      <c r="K13" s="40">
        <v>10</v>
      </c>
      <c r="L13" s="40">
        <v>11</v>
      </c>
      <c r="M13" s="40">
        <v>12</v>
      </c>
      <c r="N13" s="40">
        <v>13</v>
      </c>
      <c r="O13" s="40">
        <v>14</v>
      </c>
      <c r="P13" s="62">
        <v>15</v>
      </c>
    </row>
    <row r="14" spans="2:17">
      <c r="B14" s="61"/>
      <c r="C14" s="79" t="s">
        <v>84</v>
      </c>
      <c r="D14" s="40"/>
      <c r="E14" s="40"/>
      <c r="F14" s="40"/>
      <c r="G14" s="40"/>
      <c r="H14" s="40"/>
      <c r="I14" s="40"/>
      <c r="J14" s="40"/>
      <c r="K14" s="58"/>
      <c r="L14" s="51"/>
      <c r="M14" s="51"/>
      <c r="N14" s="51"/>
      <c r="O14" s="51"/>
      <c r="P14" s="59"/>
    </row>
    <row r="15" spans="2:17">
      <c r="B15" s="61">
        <v>1</v>
      </c>
      <c r="C15" s="152" t="s">
        <v>123</v>
      </c>
      <c r="D15" s="153" t="s">
        <v>47</v>
      </c>
      <c r="E15" s="48">
        <v>1</v>
      </c>
      <c r="F15" s="40"/>
      <c r="G15" s="40"/>
      <c r="H15" s="40"/>
      <c r="I15" s="40"/>
      <c r="J15" s="40"/>
      <c r="K15" s="58">
        <f t="shared" ref="K15:K24" si="0">H15+I15+J15</f>
        <v>0</v>
      </c>
      <c r="L15" s="51">
        <f>E15*F15</f>
        <v>0</v>
      </c>
      <c r="M15" s="51">
        <f>ROUND(E15*H15,2)</f>
        <v>0</v>
      </c>
      <c r="N15" s="51">
        <f>ROUND(E15*I15,2)</f>
        <v>0</v>
      </c>
      <c r="O15" s="51">
        <f>ROUND(E15*J15,2)</f>
        <v>0</v>
      </c>
      <c r="P15" s="59">
        <f t="shared" ref="P15:P26" si="1">O15+N15+M15</f>
        <v>0</v>
      </c>
    </row>
    <row r="16" spans="2:17">
      <c r="B16" s="61">
        <v>2</v>
      </c>
      <c r="C16" s="152" t="s">
        <v>124</v>
      </c>
      <c r="D16" s="72" t="s">
        <v>33</v>
      </c>
      <c r="E16" s="48">
        <v>274</v>
      </c>
      <c r="F16" s="40"/>
      <c r="G16" s="40"/>
      <c r="H16" s="40"/>
      <c r="I16" s="40"/>
      <c r="J16" s="40"/>
      <c r="K16" s="58">
        <f t="shared" si="0"/>
        <v>0</v>
      </c>
      <c r="L16" s="51">
        <f>E16*F16</f>
        <v>0</v>
      </c>
      <c r="M16" s="51">
        <f>ROUND(E16*H16,2)</f>
        <v>0</v>
      </c>
      <c r="N16" s="51">
        <f>ROUND(E16*I16,2)</f>
        <v>0</v>
      </c>
      <c r="O16" s="51">
        <f>ROUND(E16*J16,2)</f>
        <v>0</v>
      </c>
      <c r="P16" s="59">
        <f t="shared" si="1"/>
        <v>0</v>
      </c>
    </row>
    <row r="17" spans="2:16">
      <c r="B17" s="61">
        <v>3</v>
      </c>
      <c r="C17" s="152" t="s">
        <v>105</v>
      </c>
      <c r="D17" s="153" t="s">
        <v>7</v>
      </c>
      <c r="E17" s="48">
        <v>4</v>
      </c>
      <c r="F17" s="40"/>
      <c r="G17" s="40"/>
      <c r="H17" s="40"/>
      <c r="I17" s="40"/>
      <c r="J17" s="40"/>
      <c r="K17" s="58">
        <f t="shared" si="0"/>
        <v>0</v>
      </c>
      <c r="L17" s="51">
        <f>E18*F17</f>
        <v>0</v>
      </c>
      <c r="M17" s="51">
        <f>ROUND(E18*H17,2)</f>
        <v>0</v>
      </c>
      <c r="N17" s="51">
        <f>ROUND(E18*I17,2)</f>
        <v>0</v>
      </c>
      <c r="O17" s="51">
        <f>ROUND(E18*J17,2)</f>
        <v>0</v>
      </c>
      <c r="P17" s="59">
        <f t="shared" si="1"/>
        <v>0</v>
      </c>
    </row>
    <row r="18" spans="2:16">
      <c r="B18" s="61">
        <v>4</v>
      </c>
      <c r="C18" s="152" t="s">
        <v>88</v>
      </c>
      <c r="D18" s="153" t="s">
        <v>48</v>
      </c>
      <c r="E18" s="48">
        <v>3</v>
      </c>
      <c r="F18" s="40"/>
      <c r="G18" s="40"/>
      <c r="H18" s="40"/>
      <c r="I18" s="40"/>
      <c r="J18" s="40"/>
      <c r="K18" s="58">
        <f t="shared" si="0"/>
        <v>0</v>
      </c>
      <c r="L18" s="51">
        <f>E19*F18</f>
        <v>0</v>
      </c>
      <c r="M18" s="51">
        <f>ROUND(E19*H18,2)</f>
        <v>0</v>
      </c>
      <c r="N18" s="51">
        <f>ROUND(E19*I18,2)</f>
        <v>0</v>
      </c>
      <c r="O18" s="51">
        <f>ROUND(E19*J18,2)</f>
        <v>0</v>
      </c>
      <c r="P18" s="59">
        <f t="shared" si="1"/>
        <v>0</v>
      </c>
    </row>
    <row r="19" spans="2:16">
      <c r="B19" s="61">
        <v>5</v>
      </c>
      <c r="C19" s="152" t="s">
        <v>90</v>
      </c>
      <c r="D19" s="153" t="s">
        <v>48</v>
      </c>
      <c r="E19" s="48">
        <v>1</v>
      </c>
      <c r="F19" s="40"/>
      <c r="G19" s="40"/>
      <c r="H19" s="40"/>
      <c r="I19" s="40"/>
      <c r="J19" s="40"/>
      <c r="K19" s="58">
        <f t="shared" si="0"/>
        <v>0</v>
      </c>
      <c r="L19" s="51">
        <f>E17*F19</f>
        <v>0</v>
      </c>
      <c r="M19" s="51">
        <f>ROUND(E17*H19,2)</f>
        <v>0</v>
      </c>
      <c r="N19" s="51">
        <f>ROUND(E17*I19,2)</f>
        <v>0</v>
      </c>
      <c r="O19" s="51">
        <f>ROUND(E17*J19,2)</f>
        <v>0</v>
      </c>
      <c r="P19" s="59">
        <f t="shared" si="1"/>
        <v>0</v>
      </c>
    </row>
    <row r="20" spans="2:16" s="60" customFormat="1">
      <c r="B20" s="61">
        <v>6</v>
      </c>
      <c r="C20" s="81" t="s">
        <v>49</v>
      </c>
      <c r="D20" s="48" t="s">
        <v>2</v>
      </c>
      <c r="E20" s="48">
        <v>51</v>
      </c>
      <c r="F20" s="40"/>
      <c r="G20" s="40"/>
      <c r="H20" s="40"/>
      <c r="I20" s="40"/>
      <c r="J20" s="40"/>
      <c r="K20" s="58">
        <f t="shared" si="0"/>
        <v>0</v>
      </c>
      <c r="L20" s="51">
        <f t="shared" ref="L20:L26" si="2">E20*F20</f>
        <v>0</v>
      </c>
      <c r="M20" s="51">
        <f t="shared" ref="M20:M26" si="3">ROUND(E20*H20,2)</f>
        <v>0</v>
      </c>
      <c r="N20" s="51">
        <f t="shared" ref="N20:N26" si="4">ROUND(E20*I20,2)</f>
        <v>0</v>
      </c>
      <c r="O20" s="51">
        <f t="shared" ref="O20:O26" si="5">ROUND(E20*J20,2)</f>
        <v>0</v>
      </c>
      <c r="P20" s="59">
        <f t="shared" si="1"/>
        <v>0</v>
      </c>
    </row>
    <row r="21" spans="2:16" s="60" customFormat="1">
      <c r="B21" s="61">
        <v>7</v>
      </c>
      <c r="C21" s="81" t="s">
        <v>50</v>
      </c>
      <c r="D21" s="48" t="s">
        <v>2</v>
      </c>
      <c r="E21" s="48">
        <v>54</v>
      </c>
      <c r="F21" s="40"/>
      <c r="G21" s="40"/>
      <c r="H21" s="40"/>
      <c r="I21" s="40"/>
      <c r="J21" s="40"/>
      <c r="K21" s="58">
        <f t="shared" si="0"/>
        <v>0</v>
      </c>
      <c r="L21" s="51">
        <f t="shared" si="2"/>
        <v>0</v>
      </c>
      <c r="M21" s="51">
        <f t="shared" si="3"/>
        <v>0</v>
      </c>
      <c r="N21" s="51">
        <f t="shared" si="4"/>
        <v>0</v>
      </c>
      <c r="O21" s="51">
        <f t="shared" si="5"/>
        <v>0</v>
      </c>
      <c r="P21" s="59">
        <f t="shared" si="1"/>
        <v>0</v>
      </c>
    </row>
    <row r="22" spans="2:16" s="60" customFormat="1" ht="25.5">
      <c r="B22" s="61">
        <v>8</v>
      </c>
      <c r="C22" s="80" t="s">
        <v>125</v>
      </c>
      <c r="D22" s="48" t="s">
        <v>2</v>
      </c>
      <c r="E22" s="48">
        <v>54</v>
      </c>
      <c r="F22" s="40"/>
      <c r="G22" s="40"/>
      <c r="H22" s="40"/>
      <c r="I22" s="40"/>
      <c r="J22" s="40"/>
      <c r="K22" s="58">
        <f t="shared" si="0"/>
        <v>0</v>
      </c>
      <c r="L22" s="51">
        <f t="shared" si="2"/>
        <v>0</v>
      </c>
      <c r="M22" s="51">
        <f t="shared" si="3"/>
        <v>0</v>
      </c>
      <c r="N22" s="51">
        <f t="shared" si="4"/>
        <v>0</v>
      </c>
      <c r="O22" s="51">
        <f t="shared" si="5"/>
        <v>0</v>
      </c>
      <c r="P22" s="59">
        <f t="shared" si="1"/>
        <v>0</v>
      </c>
    </row>
    <row r="23" spans="2:16" s="60" customFormat="1" ht="25.5">
      <c r="B23" s="61">
        <v>9</v>
      </c>
      <c r="C23" s="80" t="s">
        <v>51</v>
      </c>
      <c r="D23" s="48" t="s">
        <v>2</v>
      </c>
      <c r="E23" s="48">
        <v>32.5</v>
      </c>
      <c r="F23" s="148"/>
      <c r="G23" s="148"/>
      <c r="H23" s="148"/>
      <c r="I23" s="148"/>
      <c r="J23" s="148"/>
      <c r="K23" s="58">
        <f t="shared" si="0"/>
        <v>0</v>
      </c>
      <c r="L23" s="51">
        <f t="shared" si="2"/>
        <v>0</v>
      </c>
      <c r="M23" s="51">
        <f t="shared" si="3"/>
        <v>0</v>
      </c>
      <c r="N23" s="51">
        <f t="shared" si="4"/>
        <v>0</v>
      </c>
      <c r="O23" s="51">
        <f t="shared" si="5"/>
        <v>0</v>
      </c>
      <c r="P23" s="59">
        <f t="shared" si="1"/>
        <v>0</v>
      </c>
    </row>
    <row r="24" spans="2:16" s="60" customFormat="1">
      <c r="B24" s="61">
        <v>10</v>
      </c>
      <c r="C24" s="81" t="s">
        <v>91</v>
      </c>
      <c r="D24" s="48" t="s">
        <v>33</v>
      </c>
      <c r="E24" s="48">
        <v>70</v>
      </c>
      <c r="F24" s="148"/>
      <c r="G24" s="148"/>
      <c r="H24" s="148"/>
      <c r="I24" s="148"/>
      <c r="J24" s="148"/>
      <c r="K24" s="58">
        <f t="shared" si="0"/>
        <v>0</v>
      </c>
      <c r="L24" s="51">
        <f t="shared" si="2"/>
        <v>0</v>
      </c>
      <c r="M24" s="51">
        <f t="shared" si="3"/>
        <v>0</v>
      </c>
      <c r="N24" s="51">
        <f t="shared" si="4"/>
        <v>0</v>
      </c>
      <c r="O24" s="51">
        <f t="shared" si="5"/>
        <v>0</v>
      </c>
      <c r="P24" s="59">
        <f t="shared" si="1"/>
        <v>0</v>
      </c>
    </row>
    <row r="25" spans="2:16" s="60" customFormat="1">
      <c r="B25" s="61">
        <v>11</v>
      </c>
      <c r="C25" s="149" t="s">
        <v>126</v>
      </c>
      <c r="D25" s="150" t="s">
        <v>47</v>
      </c>
      <c r="E25" s="151"/>
      <c r="F25" s="51"/>
      <c r="G25" s="51"/>
      <c r="H25" s="51"/>
      <c r="I25" s="51"/>
      <c r="J25" s="51"/>
      <c r="K25" s="58">
        <f>H25+I25+J25</f>
        <v>0</v>
      </c>
      <c r="L25" s="51">
        <f t="shared" si="2"/>
        <v>0</v>
      </c>
      <c r="M25" s="51">
        <f t="shared" si="3"/>
        <v>0</v>
      </c>
      <c r="N25" s="51">
        <f t="shared" si="4"/>
        <v>0</v>
      </c>
      <c r="O25" s="51">
        <f t="shared" si="5"/>
        <v>0</v>
      </c>
      <c r="P25" s="59">
        <f t="shared" si="1"/>
        <v>0</v>
      </c>
    </row>
    <row r="26" spans="2:16" s="60" customFormat="1">
      <c r="B26" s="61">
        <v>12</v>
      </c>
      <c r="C26" s="81" t="s">
        <v>127</v>
      </c>
      <c r="D26" s="48" t="s">
        <v>47</v>
      </c>
      <c r="E26" s="48"/>
      <c r="F26" s="148"/>
      <c r="G26" s="148"/>
      <c r="H26" s="148"/>
      <c r="I26" s="148"/>
      <c r="J26" s="148"/>
      <c r="K26" s="58">
        <f>H26+I26+J26</f>
        <v>0</v>
      </c>
      <c r="L26" s="51">
        <f t="shared" si="2"/>
        <v>0</v>
      </c>
      <c r="M26" s="51">
        <f t="shared" si="3"/>
        <v>0</v>
      </c>
      <c r="N26" s="51">
        <f t="shared" si="4"/>
        <v>0</v>
      </c>
      <c r="O26" s="51">
        <f t="shared" si="5"/>
        <v>0</v>
      </c>
      <c r="P26" s="59">
        <f t="shared" si="1"/>
        <v>0</v>
      </c>
    </row>
    <row r="27" spans="2:16" s="60" customFormat="1" ht="15.75" thickBot="1">
      <c r="B27" s="27"/>
      <c r="C27" s="92"/>
      <c r="D27" s="93"/>
      <c r="E27" s="94"/>
      <c r="F27" s="95"/>
      <c r="G27" s="95"/>
      <c r="H27" s="95"/>
      <c r="I27" s="95"/>
      <c r="J27" s="95"/>
      <c r="K27" s="58"/>
      <c r="L27" s="51"/>
      <c r="M27" s="51"/>
      <c r="N27" s="51"/>
      <c r="O27" s="51"/>
      <c r="P27" s="59"/>
    </row>
    <row r="28" spans="2:16" s="60" customFormat="1" ht="15.75" thickBot="1">
      <c r="B28" s="87"/>
      <c r="C28" s="88" t="s">
        <v>14</v>
      </c>
      <c r="D28" s="88" t="s">
        <v>38</v>
      </c>
      <c r="E28" s="89"/>
      <c r="F28" s="90"/>
      <c r="G28" s="90"/>
      <c r="H28" s="90"/>
      <c r="I28" s="90"/>
      <c r="J28" s="90"/>
      <c r="K28" s="90"/>
      <c r="L28" s="91">
        <f>SUM(L15:L27)</f>
        <v>0</v>
      </c>
      <c r="M28" s="91">
        <f>SUM(M15:M27)</f>
        <v>0</v>
      </c>
      <c r="N28" s="91">
        <f>SUM(N15:N27)</f>
        <v>0</v>
      </c>
      <c r="O28" s="91">
        <f>SUM(O15:O27)</f>
        <v>0</v>
      </c>
      <c r="P28" s="91">
        <f>SUM(P15:P27)</f>
        <v>0</v>
      </c>
    </row>
    <row r="29" spans="2:16">
      <c r="B29" s="28"/>
      <c r="C29" s="96" t="s">
        <v>93</v>
      </c>
      <c r="D29" s="96"/>
      <c r="E29" s="96"/>
      <c r="F29" s="96"/>
      <c r="G29" s="96"/>
      <c r="H29" s="96"/>
      <c r="I29" s="96"/>
      <c r="J29" s="96"/>
      <c r="K29" s="96"/>
      <c r="L29" s="39"/>
      <c r="M29" s="40"/>
      <c r="N29" s="41"/>
      <c r="O29" s="42"/>
      <c r="P29" s="33">
        <f>N29</f>
        <v>0</v>
      </c>
    </row>
    <row r="30" spans="2:16" ht="15.75" thickBot="1">
      <c r="B30" s="34"/>
      <c r="C30" s="97" t="s">
        <v>15</v>
      </c>
      <c r="D30" s="98"/>
      <c r="E30" s="98"/>
      <c r="F30" s="98"/>
      <c r="G30" s="98"/>
      <c r="H30" s="98"/>
      <c r="I30" s="98"/>
      <c r="J30" s="98"/>
      <c r="K30" s="99"/>
      <c r="L30" s="35"/>
      <c r="M30" s="36"/>
      <c r="N30" s="37"/>
      <c r="O30" s="37"/>
      <c r="P30" s="38">
        <f>P28+P29</f>
        <v>0</v>
      </c>
    </row>
    <row r="31" spans="2:16">
      <c r="B31" s="28"/>
      <c r="C31" s="100" t="s">
        <v>26</v>
      </c>
      <c r="D31" s="101"/>
      <c r="E31" s="101"/>
      <c r="F31" s="101"/>
      <c r="G31" s="101"/>
      <c r="H31" s="101"/>
      <c r="I31" s="101"/>
      <c r="J31" s="101"/>
      <c r="K31" s="102"/>
      <c r="L31" s="31"/>
      <c r="M31" s="32"/>
      <c r="N31" s="17"/>
      <c r="O31" s="17"/>
      <c r="P31" s="33">
        <f>P30*0.07</f>
        <v>0</v>
      </c>
    </row>
    <row r="32" spans="2:16">
      <c r="B32" s="16"/>
      <c r="C32" s="109" t="s">
        <v>16</v>
      </c>
      <c r="D32" s="110"/>
      <c r="E32" s="110"/>
      <c r="F32" s="110"/>
      <c r="G32" s="110"/>
      <c r="H32" s="110"/>
      <c r="I32" s="110"/>
      <c r="J32" s="110"/>
      <c r="K32" s="111"/>
      <c r="L32" s="26"/>
      <c r="M32" s="25"/>
      <c r="N32" s="19"/>
      <c r="O32" s="19"/>
      <c r="P32" s="18">
        <f>P30*0.04</f>
        <v>0</v>
      </c>
    </row>
    <row r="33" spans="2:17" ht="15.75" thickBot="1">
      <c r="B33" s="43"/>
      <c r="C33" s="112" t="s">
        <v>31</v>
      </c>
      <c r="D33" s="113"/>
      <c r="E33" s="113"/>
      <c r="F33" s="113"/>
      <c r="G33" s="113"/>
      <c r="H33" s="113"/>
      <c r="I33" s="113"/>
      <c r="J33" s="113"/>
      <c r="K33" s="114"/>
      <c r="L33" s="55">
        <v>0.2359</v>
      </c>
      <c r="M33" s="44"/>
      <c r="N33" s="44"/>
      <c r="O33" s="44"/>
      <c r="P33" s="45">
        <f>M28*0.2359</f>
        <v>0</v>
      </c>
    </row>
    <row r="34" spans="2:17">
      <c r="B34" s="103" t="s">
        <v>17</v>
      </c>
      <c r="C34" s="104"/>
      <c r="D34" s="104"/>
      <c r="E34" s="104"/>
      <c r="F34" s="104"/>
      <c r="G34" s="104"/>
      <c r="H34" s="104"/>
      <c r="I34" s="104"/>
      <c r="J34" s="104"/>
      <c r="K34" s="105"/>
      <c r="L34" s="46"/>
      <c r="M34" s="46"/>
      <c r="N34" s="46"/>
      <c r="O34" s="46"/>
      <c r="P34" s="47">
        <f>P33+P32+P31+P30</f>
        <v>0</v>
      </c>
    </row>
    <row r="35" spans="2:17">
      <c r="B35" s="115" t="s">
        <v>18</v>
      </c>
      <c r="C35" s="116"/>
      <c r="D35" s="116"/>
      <c r="E35" s="116"/>
      <c r="F35" s="116"/>
      <c r="G35" s="116"/>
      <c r="H35" s="116"/>
      <c r="I35" s="116"/>
      <c r="J35" s="116"/>
      <c r="K35" s="117"/>
      <c r="L35" s="21">
        <v>0.21</v>
      </c>
      <c r="M35" s="20"/>
      <c r="N35" s="20"/>
      <c r="O35" s="20"/>
      <c r="P35" s="23">
        <f>P34*0.21</f>
        <v>0</v>
      </c>
    </row>
    <row r="36" spans="2:17" ht="15.75" thickBot="1">
      <c r="B36" s="106" t="s">
        <v>19</v>
      </c>
      <c r="C36" s="107"/>
      <c r="D36" s="107"/>
      <c r="E36" s="107"/>
      <c r="F36" s="107"/>
      <c r="G36" s="107"/>
      <c r="H36" s="107"/>
      <c r="I36" s="107"/>
      <c r="J36" s="107"/>
      <c r="K36" s="108"/>
      <c r="L36" s="22"/>
      <c r="M36" s="22"/>
      <c r="N36" s="22"/>
      <c r="O36" s="22"/>
      <c r="P36" s="24">
        <f>P34+P35</f>
        <v>0</v>
      </c>
    </row>
    <row r="37" spans="2:17">
      <c r="Q37" s="6"/>
    </row>
    <row r="38" spans="2:17">
      <c r="B38" s="63" t="s">
        <v>43</v>
      </c>
      <c r="C38" s="63"/>
      <c r="D38" s="63"/>
      <c r="E38" s="63"/>
      <c r="F38" s="63"/>
      <c r="G38" s="200" t="s">
        <v>44</v>
      </c>
      <c r="H38" s="201"/>
      <c r="I38" s="201"/>
      <c r="J38" s="201"/>
      <c r="K38" s="201"/>
      <c r="L38" s="201"/>
      <c r="M38" s="64"/>
      <c r="N38" s="64"/>
      <c r="Q38" s="6"/>
    </row>
    <row r="39" spans="2:17">
      <c r="B39" s="63" t="s">
        <v>45</v>
      </c>
      <c r="C39" s="63"/>
      <c r="D39" s="65"/>
      <c r="E39" s="66"/>
      <c r="F39" s="65"/>
      <c r="G39" s="67" t="s">
        <v>45</v>
      </c>
      <c r="H39" s="194" t="s">
        <v>89</v>
      </c>
      <c r="I39" s="194"/>
      <c r="J39" s="194"/>
      <c r="K39" s="194"/>
      <c r="L39" s="194"/>
      <c r="M39" s="194"/>
      <c r="N39" s="194"/>
      <c r="Q39" s="6"/>
    </row>
    <row r="41" spans="2:17">
      <c r="B41" s="63"/>
      <c r="C41" s="63"/>
      <c r="D41" s="63"/>
      <c r="E41" s="63"/>
      <c r="F41" s="63"/>
      <c r="G41" s="200"/>
      <c r="H41" s="201"/>
      <c r="I41" s="201"/>
      <c r="J41" s="201"/>
      <c r="K41" s="201"/>
      <c r="L41" s="201"/>
      <c r="M41" s="64"/>
      <c r="N41" s="64"/>
      <c r="O41" s="64"/>
      <c r="P41" s="64"/>
    </row>
    <row r="42" spans="2:17" ht="15" customHeight="1">
      <c r="B42" s="63"/>
      <c r="C42" s="63"/>
      <c r="D42" s="65"/>
      <c r="E42" s="66"/>
      <c r="F42" s="65"/>
      <c r="G42" s="67"/>
      <c r="H42" s="194"/>
      <c r="I42" s="194"/>
      <c r="J42" s="194"/>
      <c r="K42" s="194"/>
      <c r="L42" s="194"/>
      <c r="M42" s="194"/>
      <c r="N42" s="194"/>
      <c r="O42" s="64"/>
      <c r="P42" s="64"/>
    </row>
    <row r="43" spans="2:17">
      <c r="B43" s="63"/>
      <c r="C43" s="63"/>
      <c r="D43" s="66"/>
      <c r="E43" s="66"/>
      <c r="F43" s="65"/>
      <c r="O43" s="68"/>
      <c r="P43" s="68"/>
    </row>
    <row r="44" spans="2:17">
      <c r="B44" s="69"/>
      <c r="C44" s="69"/>
      <c r="D44" s="70"/>
      <c r="E44" s="69"/>
      <c r="F44" s="69"/>
      <c r="G44" s="67"/>
      <c r="H44" s="67"/>
      <c r="I44" s="67"/>
      <c r="J44" s="67"/>
      <c r="K44" s="67"/>
      <c r="L44" s="67"/>
      <c r="M44" s="67"/>
      <c r="N44" s="67"/>
      <c r="O44" s="67"/>
      <c r="P44" s="68"/>
    </row>
  </sheetData>
  <mergeCells count="16">
    <mergeCell ref="M9:O9"/>
    <mergeCell ref="B2:H2"/>
    <mergeCell ref="B3:H3"/>
    <mergeCell ref="B4:H5"/>
    <mergeCell ref="B8:Q8"/>
    <mergeCell ref="B11:B12"/>
    <mergeCell ref="F11:K11"/>
    <mergeCell ref="M10:P10"/>
    <mergeCell ref="C11:C12"/>
    <mergeCell ref="H42:N42"/>
    <mergeCell ref="E11:E12"/>
    <mergeCell ref="D11:D12"/>
    <mergeCell ref="L11:P11"/>
    <mergeCell ref="G41:L41"/>
    <mergeCell ref="G38:L38"/>
    <mergeCell ref="H39:N3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R97"/>
  <sheetViews>
    <sheetView topLeftCell="A43" zoomScaleNormal="100" workbookViewId="0">
      <selection activeCell="D50" sqref="D50"/>
    </sheetView>
  </sheetViews>
  <sheetFormatPr defaultRowHeight="15"/>
  <cols>
    <col min="1" max="1" width="6.5703125" customWidth="1"/>
    <col min="2" max="2" width="6.85546875" customWidth="1"/>
    <col min="3" max="3" width="41.85546875" customWidth="1"/>
    <col min="4" max="5" width="7.42578125" customWidth="1"/>
    <col min="6" max="6" width="7.140625" customWidth="1"/>
    <col min="7" max="7" width="9" customWidth="1"/>
    <col min="8" max="8" width="7.28515625" customWidth="1"/>
    <col min="9" max="9" width="8" customWidth="1"/>
    <col min="10" max="10" width="10.5703125" customWidth="1"/>
    <col min="12" max="12" width="11.7109375" bestFit="1" customWidth="1"/>
    <col min="15" max="15" width="10.42578125" customWidth="1"/>
  </cols>
  <sheetData>
    <row r="2" spans="2:17" ht="28.5" customHeight="1">
      <c r="B2" s="204" t="s">
        <v>129</v>
      </c>
      <c r="C2" s="205"/>
      <c r="D2" s="205"/>
      <c r="E2" s="205"/>
      <c r="F2" s="205"/>
      <c r="G2" s="205"/>
      <c r="H2" s="205"/>
    </row>
    <row r="3" spans="2:17">
      <c r="B3" s="204" t="s">
        <v>42</v>
      </c>
      <c r="C3" s="205"/>
      <c r="D3" s="205"/>
      <c r="E3" s="205"/>
      <c r="F3" s="205"/>
      <c r="G3" s="205"/>
      <c r="H3" s="205"/>
    </row>
    <row r="4" spans="2:17">
      <c r="B4" s="204" t="str">
        <f ca="1">Sheet1!B5</f>
        <v>IEPIRKUMAM: Elektronikas un datorzinātņu institūta A korpusa vienkāršota fasādes atjaunošana un konferenču zāles remonts EDI 2015/1</v>
      </c>
      <c r="C4" s="205"/>
      <c r="D4" s="205"/>
      <c r="E4" s="205"/>
      <c r="F4" s="205"/>
      <c r="G4" s="205"/>
      <c r="H4" s="205"/>
    </row>
    <row r="5" spans="2:17" ht="34.5" customHeight="1">
      <c r="B5" s="205"/>
      <c r="C5" s="205"/>
      <c r="D5" s="205"/>
      <c r="E5" s="205"/>
      <c r="F5" s="205"/>
      <c r="G5" s="205"/>
      <c r="H5" s="205"/>
    </row>
    <row r="6" spans="2:17" ht="18.75">
      <c r="C6" s="2"/>
      <c r="D6" s="3"/>
      <c r="E6" s="4"/>
      <c r="F6" s="1"/>
      <c r="G6" s="5"/>
      <c r="H6" s="5"/>
    </row>
    <row r="8" spans="2:17">
      <c r="B8" s="206" t="s">
        <v>108</v>
      </c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</row>
    <row r="9" spans="2:17">
      <c r="B9" s="13"/>
      <c r="C9" s="11"/>
      <c r="D9" s="11"/>
      <c r="E9" s="12"/>
      <c r="F9" s="9"/>
      <c r="G9" s="14"/>
      <c r="H9" s="9"/>
      <c r="I9" s="9"/>
      <c r="J9" s="9"/>
      <c r="K9" s="9"/>
      <c r="L9" s="7"/>
      <c r="M9" s="202" t="s">
        <v>46</v>
      </c>
      <c r="N9" s="203"/>
      <c r="O9" s="203"/>
      <c r="P9" s="71">
        <f>P87</f>
        <v>0</v>
      </c>
    </row>
    <row r="10" spans="2:17" ht="15.75" thickBot="1">
      <c r="B10" s="15"/>
      <c r="C10" s="8"/>
      <c r="D10" s="8"/>
      <c r="E10" s="9"/>
      <c r="F10" s="9"/>
      <c r="G10" s="10"/>
      <c r="H10" s="9"/>
      <c r="I10" s="9"/>
      <c r="J10" s="9"/>
      <c r="K10" s="9"/>
      <c r="L10" s="9"/>
      <c r="M10" s="209" t="s">
        <v>128</v>
      </c>
      <c r="N10" s="210"/>
      <c r="O10" s="210"/>
      <c r="P10" s="210"/>
    </row>
    <row r="11" spans="2:17">
      <c r="B11" s="207" t="s">
        <v>23</v>
      </c>
      <c r="C11" s="197" t="s">
        <v>0</v>
      </c>
      <c r="D11" s="197" t="s">
        <v>24</v>
      </c>
      <c r="E11" s="195" t="s">
        <v>25</v>
      </c>
      <c r="F11" s="197" t="s">
        <v>36</v>
      </c>
      <c r="G11" s="197"/>
      <c r="H11" s="197"/>
      <c r="I11" s="197"/>
      <c r="J11" s="197"/>
      <c r="K11" s="197"/>
      <c r="L11" s="197" t="s">
        <v>37</v>
      </c>
      <c r="M11" s="197"/>
      <c r="N11" s="197"/>
      <c r="O11" s="197"/>
      <c r="P11" s="199"/>
    </row>
    <row r="12" spans="2:17" ht="51.75" thickBot="1">
      <c r="B12" s="208"/>
      <c r="C12" s="198"/>
      <c r="D12" s="198"/>
      <c r="E12" s="196"/>
      <c r="F12" s="29" t="s">
        <v>27</v>
      </c>
      <c r="G12" s="29" t="s">
        <v>39</v>
      </c>
      <c r="H12" s="29" t="s">
        <v>20</v>
      </c>
      <c r="I12" s="29" t="s">
        <v>21</v>
      </c>
      <c r="J12" s="29" t="s">
        <v>22</v>
      </c>
      <c r="K12" s="29" t="s">
        <v>28</v>
      </c>
      <c r="L12" s="29" t="s">
        <v>29</v>
      </c>
      <c r="M12" s="29" t="s">
        <v>20</v>
      </c>
      <c r="N12" s="29" t="s">
        <v>21</v>
      </c>
      <c r="O12" s="29" t="s">
        <v>22</v>
      </c>
      <c r="P12" s="30" t="s">
        <v>30</v>
      </c>
    </row>
    <row r="13" spans="2:17">
      <c r="B13" s="61">
        <v>1</v>
      </c>
      <c r="C13" s="40">
        <v>2</v>
      </c>
      <c r="D13" s="40">
        <v>3</v>
      </c>
      <c r="E13" s="40">
        <v>4</v>
      </c>
      <c r="F13" s="40">
        <v>5</v>
      </c>
      <c r="G13" s="40">
        <v>6</v>
      </c>
      <c r="H13" s="40">
        <v>7</v>
      </c>
      <c r="I13" s="40">
        <v>8</v>
      </c>
      <c r="J13" s="40">
        <v>9</v>
      </c>
      <c r="K13" s="40">
        <v>10</v>
      </c>
      <c r="L13" s="40">
        <v>11</v>
      </c>
      <c r="M13" s="40">
        <v>12</v>
      </c>
      <c r="N13" s="40">
        <v>13</v>
      </c>
      <c r="O13" s="40">
        <v>14</v>
      </c>
      <c r="P13" s="62">
        <v>15</v>
      </c>
    </row>
    <row r="14" spans="2:17" s="60" customFormat="1">
      <c r="B14" s="27"/>
      <c r="C14" s="82" t="s">
        <v>85</v>
      </c>
      <c r="D14" s="48"/>
      <c r="E14" s="48"/>
      <c r="F14" s="51"/>
      <c r="G14" s="51"/>
      <c r="H14" s="58"/>
      <c r="I14" s="51"/>
      <c r="J14" s="51"/>
      <c r="K14" s="58"/>
      <c r="L14" s="51"/>
      <c r="M14" s="51"/>
      <c r="N14" s="51"/>
      <c r="O14" s="51"/>
      <c r="P14" s="59"/>
    </row>
    <row r="15" spans="2:17" s="60" customFormat="1">
      <c r="B15" s="27">
        <v>1</v>
      </c>
      <c r="C15" s="154" t="s">
        <v>80</v>
      </c>
      <c r="D15" s="153" t="s">
        <v>1</v>
      </c>
      <c r="E15" s="48">
        <v>300</v>
      </c>
      <c r="F15" s="51"/>
      <c r="G15" s="51"/>
      <c r="H15" s="58"/>
      <c r="I15" s="51"/>
      <c r="J15" s="51"/>
      <c r="K15" s="58">
        <f t="shared" ref="K15:K28" si="0">H15+I15+J15</f>
        <v>0</v>
      </c>
      <c r="L15" s="51">
        <f t="shared" ref="L15:L28" si="1">E15*F15</f>
        <v>0</v>
      </c>
      <c r="M15" s="51">
        <f t="shared" ref="M15:M28" si="2">ROUND(E15*H15,2)</f>
        <v>0</v>
      </c>
      <c r="N15" s="51">
        <f t="shared" ref="N15:N28" si="3">ROUND(E15*I15,2)</f>
        <v>0</v>
      </c>
      <c r="O15" s="51">
        <f t="shared" ref="O15:O28" si="4">ROUND(E15*J15,2)</f>
        <v>0</v>
      </c>
      <c r="P15" s="59">
        <f t="shared" ref="P15:P28" si="5">O15+N15+M15</f>
        <v>0</v>
      </c>
    </row>
    <row r="16" spans="2:17" s="60" customFormat="1">
      <c r="B16" s="27">
        <v>2</v>
      </c>
      <c r="C16" s="154" t="s">
        <v>52</v>
      </c>
      <c r="D16" s="153" t="s">
        <v>1</v>
      </c>
      <c r="E16" s="48">
        <v>300</v>
      </c>
      <c r="F16" s="51"/>
      <c r="G16" s="51"/>
      <c r="H16" s="58"/>
      <c r="I16" s="51"/>
      <c r="J16" s="51"/>
      <c r="K16" s="58">
        <f t="shared" si="0"/>
        <v>0</v>
      </c>
      <c r="L16" s="51">
        <f t="shared" si="1"/>
        <v>0</v>
      </c>
      <c r="M16" s="51">
        <f t="shared" si="2"/>
        <v>0</v>
      </c>
      <c r="N16" s="51">
        <f t="shared" si="3"/>
        <v>0</v>
      </c>
      <c r="O16" s="51">
        <f t="shared" si="4"/>
        <v>0</v>
      </c>
      <c r="P16" s="59">
        <f t="shared" si="5"/>
        <v>0</v>
      </c>
    </row>
    <row r="17" spans="2:16" s="60" customFormat="1">
      <c r="B17" s="27">
        <v>3</v>
      </c>
      <c r="C17" s="154" t="s">
        <v>53</v>
      </c>
      <c r="D17" s="153" t="s">
        <v>1</v>
      </c>
      <c r="E17" s="48">
        <v>300</v>
      </c>
      <c r="F17" s="51"/>
      <c r="G17" s="51"/>
      <c r="H17" s="58"/>
      <c r="I17" s="51"/>
      <c r="J17" s="51"/>
      <c r="K17" s="58">
        <f t="shared" si="0"/>
        <v>0</v>
      </c>
      <c r="L17" s="51">
        <f t="shared" si="1"/>
        <v>0</v>
      </c>
      <c r="M17" s="51">
        <f t="shared" si="2"/>
        <v>0</v>
      </c>
      <c r="N17" s="51">
        <f t="shared" si="3"/>
        <v>0</v>
      </c>
      <c r="O17" s="51">
        <f t="shared" si="4"/>
        <v>0</v>
      </c>
      <c r="P17" s="59">
        <f t="shared" si="5"/>
        <v>0</v>
      </c>
    </row>
    <row r="18" spans="2:16" s="60" customFormat="1">
      <c r="B18" s="27">
        <v>4</v>
      </c>
      <c r="C18" s="154" t="s">
        <v>130</v>
      </c>
      <c r="D18" s="153" t="s">
        <v>1</v>
      </c>
      <c r="E18" s="48">
        <v>300</v>
      </c>
      <c r="F18" s="51"/>
      <c r="G18" s="51"/>
      <c r="H18" s="58"/>
      <c r="I18" s="51"/>
      <c r="J18" s="51"/>
      <c r="K18" s="58">
        <f t="shared" si="0"/>
        <v>0</v>
      </c>
      <c r="L18" s="51">
        <f t="shared" si="1"/>
        <v>0</v>
      </c>
      <c r="M18" s="51">
        <f t="shared" si="2"/>
        <v>0</v>
      </c>
      <c r="N18" s="51">
        <f t="shared" si="3"/>
        <v>0</v>
      </c>
      <c r="O18" s="51">
        <f t="shared" si="4"/>
        <v>0</v>
      </c>
      <c r="P18" s="59">
        <f t="shared" si="5"/>
        <v>0</v>
      </c>
    </row>
    <row r="19" spans="2:16" s="60" customFormat="1">
      <c r="B19" s="27">
        <v>5</v>
      </c>
      <c r="C19" s="56" t="s">
        <v>32</v>
      </c>
      <c r="D19" s="57" t="s">
        <v>1</v>
      </c>
      <c r="E19" s="48">
        <v>300</v>
      </c>
      <c r="F19" s="51"/>
      <c r="G19" s="58"/>
      <c r="H19" s="58"/>
      <c r="I19" s="58"/>
      <c r="J19" s="58"/>
      <c r="K19" s="58">
        <f t="shared" si="0"/>
        <v>0</v>
      </c>
      <c r="L19" s="51">
        <f t="shared" si="1"/>
        <v>0</v>
      </c>
      <c r="M19" s="51">
        <f t="shared" si="2"/>
        <v>0</v>
      </c>
      <c r="N19" s="51">
        <f t="shared" si="3"/>
        <v>0</v>
      </c>
      <c r="O19" s="51">
        <f t="shared" si="4"/>
        <v>0</v>
      </c>
      <c r="P19" s="59">
        <f t="shared" si="5"/>
        <v>0</v>
      </c>
    </row>
    <row r="20" spans="2:16" s="60" customFormat="1">
      <c r="B20" s="27">
        <v>6</v>
      </c>
      <c r="C20" s="155" t="s">
        <v>4</v>
      </c>
      <c r="D20" s="153" t="s">
        <v>1</v>
      </c>
      <c r="E20" s="48">
        <v>180</v>
      </c>
      <c r="F20" s="51"/>
      <c r="G20" s="51"/>
      <c r="H20" s="58"/>
      <c r="I20" s="51"/>
      <c r="J20" s="51"/>
      <c r="K20" s="58">
        <f t="shared" si="0"/>
        <v>0</v>
      </c>
      <c r="L20" s="51">
        <f t="shared" si="1"/>
        <v>0</v>
      </c>
      <c r="M20" s="51">
        <f t="shared" si="2"/>
        <v>0</v>
      </c>
      <c r="N20" s="51">
        <f t="shared" si="3"/>
        <v>0</v>
      </c>
      <c r="O20" s="51">
        <f t="shared" si="4"/>
        <v>0</v>
      </c>
      <c r="P20" s="59">
        <f t="shared" si="5"/>
        <v>0</v>
      </c>
    </row>
    <row r="21" spans="2:16" s="60" customFormat="1">
      <c r="B21" s="27">
        <v>7</v>
      </c>
      <c r="C21" s="155" t="s">
        <v>5</v>
      </c>
      <c r="D21" s="153" t="s">
        <v>1</v>
      </c>
      <c r="E21" s="48">
        <v>180</v>
      </c>
      <c r="F21" s="51"/>
      <c r="G21" s="51"/>
      <c r="H21" s="58"/>
      <c r="I21" s="51"/>
      <c r="J21" s="51"/>
      <c r="K21" s="58">
        <f t="shared" si="0"/>
        <v>0</v>
      </c>
      <c r="L21" s="51">
        <f t="shared" si="1"/>
        <v>0</v>
      </c>
      <c r="M21" s="51">
        <f t="shared" si="2"/>
        <v>0</v>
      </c>
      <c r="N21" s="51">
        <f t="shared" si="3"/>
        <v>0</v>
      </c>
      <c r="O21" s="51">
        <f t="shared" si="4"/>
        <v>0</v>
      </c>
      <c r="P21" s="59">
        <f t="shared" si="5"/>
        <v>0</v>
      </c>
    </row>
    <row r="22" spans="2:16" s="60" customFormat="1">
      <c r="B22" s="27">
        <v>8</v>
      </c>
      <c r="C22" s="176" t="s">
        <v>3</v>
      </c>
      <c r="D22" s="57" t="s">
        <v>33</v>
      </c>
      <c r="E22" s="48">
        <v>300</v>
      </c>
      <c r="F22" s="51"/>
      <c r="G22" s="58"/>
      <c r="H22" s="58"/>
      <c r="I22" s="58"/>
      <c r="J22" s="58"/>
      <c r="K22" s="58">
        <f t="shared" si="0"/>
        <v>0</v>
      </c>
      <c r="L22" s="51">
        <f t="shared" si="1"/>
        <v>0</v>
      </c>
      <c r="M22" s="51">
        <f t="shared" si="2"/>
        <v>0</v>
      </c>
      <c r="N22" s="51">
        <f t="shared" si="3"/>
        <v>0</v>
      </c>
      <c r="O22" s="51">
        <f t="shared" si="4"/>
        <v>0</v>
      </c>
      <c r="P22" s="59">
        <f t="shared" si="5"/>
        <v>0</v>
      </c>
    </row>
    <row r="23" spans="2:16" s="60" customFormat="1" ht="24">
      <c r="B23" s="27">
        <v>9</v>
      </c>
      <c r="C23" s="154" t="s">
        <v>95</v>
      </c>
      <c r="D23" s="153" t="s">
        <v>1</v>
      </c>
      <c r="E23" s="48">
        <v>300</v>
      </c>
      <c r="F23" s="51"/>
      <c r="G23" s="51"/>
      <c r="H23" s="58"/>
      <c r="I23" s="51"/>
      <c r="J23" s="51"/>
      <c r="K23" s="58">
        <f t="shared" si="0"/>
        <v>0</v>
      </c>
      <c r="L23" s="51">
        <f t="shared" si="1"/>
        <v>0</v>
      </c>
      <c r="M23" s="51">
        <f t="shared" si="2"/>
        <v>0</v>
      </c>
      <c r="N23" s="51">
        <f t="shared" si="3"/>
        <v>0</v>
      </c>
      <c r="O23" s="51">
        <f t="shared" si="4"/>
        <v>0</v>
      </c>
      <c r="P23" s="59">
        <f t="shared" si="5"/>
        <v>0</v>
      </c>
    </row>
    <row r="24" spans="2:16" s="60" customFormat="1">
      <c r="B24" s="27">
        <v>10</v>
      </c>
      <c r="C24" s="154" t="s">
        <v>110</v>
      </c>
      <c r="D24" s="153" t="s">
        <v>1</v>
      </c>
      <c r="E24" s="48">
        <v>300</v>
      </c>
      <c r="F24" s="51"/>
      <c r="G24" s="51"/>
      <c r="H24" s="58"/>
      <c r="I24" s="51"/>
      <c r="J24" s="51"/>
      <c r="K24" s="58">
        <f>H24+I24+J24</f>
        <v>0</v>
      </c>
      <c r="L24" s="51">
        <f>E24*F24</f>
        <v>0</v>
      </c>
      <c r="M24" s="51">
        <f>ROUND(E24*H24,2)</f>
        <v>0</v>
      </c>
      <c r="N24" s="51">
        <f>ROUND(E24*I24,2)</f>
        <v>0</v>
      </c>
      <c r="O24" s="51">
        <f>ROUND(E24*J24,2)</f>
        <v>0</v>
      </c>
      <c r="P24" s="59">
        <f>O24+N24+M24</f>
        <v>0</v>
      </c>
    </row>
    <row r="25" spans="2:16" s="60" customFormat="1">
      <c r="B25" s="27">
        <v>11</v>
      </c>
      <c r="C25" s="154" t="s">
        <v>54</v>
      </c>
      <c r="D25" s="153" t="s">
        <v>6</v>
      </c>
      <c r="E25" s="48">
        <v>210</v>
      </c>
      <c r="F25" s="51"/>
      <c r="G25" s="51"/>
      <c r="H25" s="58"/>
      <c r="I25" s="51"/>
      <c r="J25" s="51"/>
      <c r="K25" s="58">
        <f t="shared" si="0"/>
        <v>0</v>
      </c>
      <c r="L25" s="51">
        <f t="shared" si="1"/>
        <v>0</v>
      </c>
      <c r="M25" s="51">
        <f t="shared" si="2"/>
        <v>0</v>
      </c>
      <c r="N25" s="51">
        <f t="shared" si="3"/>
        <v>0</v>
      </c>
      <c r="O25" s="51">
        <f t="shared" si="4"/>
        <v>0</v>
      </c>
      <c r="P25" s="59">
        <f t="shared" si="5"/>
        <v>0</v>
      </c>
    </row>
    <row r="26" spans="2:16" s="60" customFormat="1" ht="24">
      <c r="B26" s="27">
        <v>12</v>
      </c>
      <c r="C26" s="156" t="s">
        <v>55</v>
      </c>
      <c r="D26" s="153" t="s">
        <v>1</v>
      </c>
      <c r="E26" s="73">
        <v>12</v>
      </c>
      <c r="F26" s="51"/>
      <c r="G26" s="51"/>
      <c r="H26" s="58"/>
      <c r="I26" s="51"/>
      <c r="J26" s="51"/>
      <c r="K26" s="58">
        <f t="shared" si="0"/>
        <v>0</v>
      </c>
      <c r="L26" s="51">
        <f t="shared" si="1"/>
        <v>0</v>
      </c>
      <c r="M26" s="51">
        <f t="shared" si="2"/>
        <v>0</v>
      </c>
      <c r="N26" s="51">
        <f t="shared" si="3"/>
        <v>0</v>
      </c>
      <c r="O26" s="51">
        <f t="shared" si="4"/>
        <v>0</v>
      </c>
      <c r="P26" s="59">
        <f t="shared" si="5"/>
        <v>0</v>
      </c>
    </row>
    <row r="27" spans="2:16" s="60" customFormat="1">
      <c r="B27" s="27">
        <v>13</v>
      </c>
      <c r="C27" s="157" t="s">
        <v>56</v>
      </c>
      <c r="D27" s="158" t="s">
        <v>7</v>
      </c>
      <c r="E27" s="73">
        <v>1</v>
      </c>
      <c r="F27" s="51"/>
      <c r="G27" s="51"/>
      <c r="H27" s="58"/>
      <c r="I27" s="51"/>
      <c r="J27" s="51"/>
      <c r="K27" s="58">
        <f t="shared" si="0"/>
        <v>0</v>
      </c>
      <c r="L27" s="51">
        <f t="shared" si="1"/>
        <v>0</v>
      </c>
      <c r="M27" s="51">
        <f t="shared" si="2"/>
        <v>0</v>
      </c>
      <c r="N27" s="51">
        <f t="shared" si="3"/>
        <v>0</v>
      </c>
      <c r="O27" s="51">
        <f t="shared" si="4"/>
        <v>0</v>
      </c>
      <c r="P27" s="59">
        <f t="shared" si="5"/>
        <v>0</v>
      </c>
    </row>
    <row r="28" spans="2:16" s="60" customFormat="1">
      <c r="B28" s="27">
        <v>14</v>
      </c>
      <c r="C28" s="157" t="s">
        <v>96</v>
      </c>
      <c r="D28" s="158" t="s">
        <v>7</v>
      </c>
      <c r="E28" s="73">
        <v>1</v>
      </c>
      <c r="F28" s="51"/>
      <c r="G28" s="51"/>
      <c r="H28" s="58"/>
      <c r="I28" s="51"/>
      <c r="J28" s="51"/>
      <c r="K28" s="58">
        <f t="shared" si="0"/>
        <v>0</v>
      </c>
      <c r="L28" s="51">
        <f t="shared" si="1"/>
        <v>0</v>
      </c>
      <c r="M28" s="51">
        <f t="shared" si="2"/>
        <v>0</v>
      </c>
      <c r="N28" s="51">
        <f t="shared" si="3"/>
        <v>0</v>
      </c>
      <c r="O28" s="51">
        <f t="shared" si="4"/>
        <v>0</v>
      </c>
      <c r="P28" s="59">
        <f t="shared" si="5"/>
        <v>0</v>
      </c>
    </row>
    <row r="29" spans="2:16" s="60" customFormat="1">
      <c r="B29" s="27"/>
      <c r="C29" s="177" t="s">
        <v>86</v>
      </c>
      <c r="D29" s="83"/>
      <c r="E29" s="73"/>
      <c r="F29" s="51"/>
      <c r="G29" s="51"/>
      <c r="H29" s="58"/>
      <c r="I29" s="51"/>
      <c r="J29" s="51"/>
      <c r="K29" s="58"/>
      <c r="L29" s="51"/>
      <c r="M29" s="51"/>
      <c r="N29" s="51"/>
      <c r="O29" s="51"/>
      <c r="P29" s="59"/>
    </row>
    <row r="30" spans="2:16" s="60" customFormat="1">
      <c r="B30" s="27"/>
      <c r="C30" s="178" t="s">
        <v>87</v>
      </c>
      <c r="D30" s="48"/>
      <c r="E30" s="48"/>
      <c r="F30" s="51"/>
      <c r="G30" s="51"/>
      <c r="H30" s="58"/>
      <c r="I30" s="51"/>
      <c r="J30" s="51"/>
      <c r="K30" s="58">
        <f t="shared" ref="K30:K61" si="6">H30+I30+J30</f>
        <v>0</v>
      </c>
      <c r="L30" s="51">
        <f t="shared" ref="L30:L61" si="7">E30*F30</f>
        <v>0</v>
      </c>
      <c r="M30" s="51">
        <f t="shared" ref="M30:M61" si="8">ROUND(E30*H30,2)</f>
        <v>0</v>
      </c>
      <c r="N30" s="51">
        <f t="shared" ref="N30:N61" si="9">ROUND(E30*I30,2)</f>
        <v>0</v>
      </c>
      <c r="O30" s="51">
        <f t="shared" ref="O30:O61" si="10">ROUND(E30*J30,2)</f>
        <v>0</v>
      </c>
      <c r="P30" s="59">
        <f t="shared" ref="P30:P61" si="11">O30+N30+M30</f>
        <v>0</v>
      </c>
    </row>
    <row r="31" spans="2:16" s="60" customFormat="1">
      <c r="B31" s="27">
        <v>14</v>
      </c>
      <c r="C31" s="84" t="s">
        <v>131</v>
      </c>
      <c r="D31" s="74" t="s">
        <v>8</v>
      </c>
      <c r="E31" s="74">
        <v>1</v>
      </c>
      <c r="F31" s="51"/>
      <c r="G31" s="51"/>
      <c r="H31" s="58"/>
      <c r="I31" s="51"/>
      <c r="J31" s="51"/>
      <c r="K31" s="58">
        <f t="shared" si="6"/>
        <v>0</v>
      </c>
      <c r="L31" s="51">
        <f t="shared" si="7"/>
        <v>0</v>
      </c>
      <c r="M31" s="51">
        <f t="shared" si="8"/>
        <v>0</v>
      </c>
      <c r="N31" s="51">
        <f t="shared" si="9"/>
        <v>0</v>
      </c>
      <c r="O31" s="51">
        <f t="shared" si="10"/>
        <v>0</v>
      </c>
      <c r="P31" s="59">
        <f t="shared" si="11"/>
        <v>0</v>
      </c>
    </row>
    <row r="32" spans="2:16" s="60" customFormat="1">
      <c r="B32" s="27">
        <v>15</v>
      </c>
      <c r="C32" s="84" t="s">
        <v>57</v>
      </c>
      <c r="D32" s="74" t="s">
        <v>7</v>
      </c>
      <c r="E32" s="74">
        <v>20</v>
      </c>
      <c r="F32" s="51"/>
      <c r="G32" s="51"/>
      <c r="H32" s="58"/>
      <c r="I32" s="51"/>
      <c r="J32" s="51"/>
      <c r="K32" s="58">
        <f t="shared" si="6"/>
        <v>0</v>
      </c>
      <c r="L32" s="51">
        <f t="shared" si="7"/>
        <v>0</v>
      </c>
      <c r="M32" s="51">
        <f t="shared" si="8"/>
        <v>0</v>
      </c>
      <c r="N32" s="51">
        <f t="shared" si="9"/>
        <v>0</v>
      </c>
      <c r="O32" s="51">
        <f t="shared" si="10"/>
        <v>0</v>
      </c>
      <c r="P32" s="59">
        <f t="shared" si="11"/>
        <v>0</v>
      </c>
    </row>
    <row r="33" spans="2:16" s="60" customFormat="1">
      <c r="B33" s="27">
        <v>16</v>
      </c>
      <c r="C33" s="84" t="s">
        <v>58</v>
      </c>
      <c r="D33" s="74" t="s">
        <v>2</v>
      </c>
      <c r="E33" s="74">
        <v>180</v>
      </c>
      <c r="F33" s="51"/>
      <c r="G33" s="51"/>
      <c r="H33" s="58"/>
      <c r="I33" s="51"/>
      <c r="J33" s="51"/>
      <c r="K33" s="58">
        <f t="shared" si="6"/>
        <v>0</v>
      </c>
      <c r="L33" s="51">
        <f t="shared" si="7"/>
        <v>0</v>
      </c>
      <c r="M33" s="51">
        <f t="shared" si="8"/>
        <v>0</v>
      </c>
      <c r="N33" s="51">
        <f t="shared" si="9"/>
        <v>0</v>
      </c>
      <c r="O33" s="51">
        <f t="shared" si="10"/>
        <v>0</v>
      </c>
      <c r="P33" s="59">
        <f t="shared" si="11"/>
        <v>0</v>
      </c>
    </row>
    <row r="34" spans="2:16" s="60" customFormat="1">
      <c r="B34" s="27">
        <v>17</v>
      </c>
      <c r="C34" s="84" t="s">
        <v>132</v>
      </c>
      <c r="D34" s="74" t="s">
        <v>7</v>
      </c>
      <c r="E34" s="74">
        <v>17</v>
      </c>
      <c r="F34" s="51"/>
      <c r="G34" s="51"/>
      <c r="H34" s="58"/>
      <c r="I34" s="51"/>
      <c r="J34" s="51"/>
      <c r="K34" s="58">
        <f t="shared" si="6"/>
        <v>0</v>
      </c>
      <c r="L34" s="51">
        <f t="shared" si="7"/>
        <v>0</v>
      </c>
      <c r="M34" s="51">
        <f t="shared" si="8"/>
        <v>0</v>
      </c>
      <c r="N34" s="51">
        <f t="shared" si="9"/>
        <v>0</v>
      </c>
      <c r="O34" s="51">
        <f t="shared" si="10"/>
        <v>0</v>
      </c>
      <c r="P34" s="59">
        <f t="shared" si="11"/>
        <v>0</v>
      </c>
    </row>
    <row r="35" spans="2:16" s="60" customFormat="1">
      <c r="B35" s="27">
        <v>18</v>
      </c>
      <c r="C35" s="84" t="s">
        <v>133</v>
      </c>
      <c r="D35" s="74" t="s">
        <v>8</v>
      </c>
      <c r="E35" s="74">
        <v>1</v>
      </c>
      <c r="F35" s="51"/>
      <c r="G35" s="51"/>
      <c r="H35" s="58"/>
      <c r="I35" s="51"/>
      <c r="J35" s="51"/>
      <c r="K35" s="58">
        <f t="shared" si="6"/>
        <v>0</v>
      </c>
      <c r="L35" s="51">
        <f t="shared" si="7"/>
        <v>0</v>
      </c>
      <c r="M35" s="51">
        <f t="shared" si="8"/>
        <v>0</v>
      </c>
      <c r="N35" s="51">
        <f t="shared" si="9"/>
        <v>0</v>
      </c>
      <c r="O35" s="51">
        <f t="shared" si="10"/>
        <v>0</v>
      </c>
      <c r="P35" s="59">
        <f t="shared" si="11"/>
        <v>0</v>
      </c>
    </row>
    <row r="36" spans="2:16" s="60" customFormat="1">
      <c r="B36" s="27">
        <v>19</v>
      </c>
      <c r="C36" s="84" t="s">
        <v>134</v>
      </c>
      <c r="D36" s="74" t="s">
        <v>8</v>
      </c>
      <c r="E36" s="74">
        <v>17</v>
      </c>
      <c r="F36" s="51"/>
      <c r="G36" s="51"/>
      <c r="H36" s="58"/>
      <c r="I36" s="51"/>
      <c r="J36" s="51"/>
      <c r="K36" s="58">
        <f t="shared" si="6"/>
        <v>0</v>
      </c>
      <c r="L36" s="51">
        <f t="shared" si="7"/>
        <v>0</v>
      </c>
      <c r="M36" s="51">
        <f t="shared" si="8"/>
        <v>0</v>
      </c>
      <c r="N36" s="51">
        <f t="shared" si="9"/>
        <v>0</v>
      </c>
      <c r="O36" s="51">
        <f t="shared" si="10"/>
        <v>0</v>
      </c>
      <c r="P36" s="59">
        <f t="shared" si="11"/>
        <v>0</v>
      </c>
    </row>
    <row r="37" spans="2:16" s="60" customFormat="1">
      <c r="B37" s="27">
        <v>20</v>
      </c>
      <c r="C37" s="84" t="s">
        <v>135</v>
      </c>
      <c r="D37" s="85" t="s">
        <v>8</v>
      </c>
      <c r="E37" s="85">
        <v>1</v>
      </c>
      <c r="F37" s="51"/>
      <c r="G37" s="51"/>
      <c r="H37" s="58"/>
      <c r="I37" s="51"/>
      <c r="J37" s="51"/>
      <c r="K37" s="58">
        <f t="shared" si="6"/>
        <v>0</v>
      </c>
      <c r="L37" s="51">
        <f t="shared" si="7"/>
        <v>0</v>
      </c>
      <c r="M37" s="51">
        <f t="shared" si="8"/>
        <v>0</v>
      </c>
      <c r="N37" s="51">
        <f t="shared" si="9"/>
        <v>0</v>
      </c>
      <c r="O37" s="51">
        <f t="shared" si="10"/>
        <v>0</v>
      </c>
      <c r="P37" s="59">
        <f t="shared" si="11"/>
        <v>0</v>
      </c>
    </row>
    <row r="38" spans="2:16" s="60" customFormat="1">
      <c r="B38" s="27">
        <v>21</v>
      </c>
      <c r="C38" s="178" t="s">
        <v>136</v>
      </c>
      <c r="D38" s="74"/>
      <c r="E38" s="74"/>
      <c r="F38" s="51"/>
      <c r="G38" s="51"/>
      <c r="H38" s="58"/>
      <c r="I38" s="51"/>
      <c r="J38" s="51"/>
      <c r="K38" s="58">
        <f t="shared" si="6"/>
        <v>0</v>
      </c>
      <c r="L38" s="51">
        <f t="shared" si="7"/>
        <v>0</v>
      </c>
      <c r="M38" s="51">
        <f t="shared" si="8"/>
        <v>0</v>
      </c>
      <c r="N38" s="51">
        <f t="shared" si="9"/>
        <v>0</v>
      </c>
      <c r="O38" s="51">
        <f t="shared" si="10"/>
        <v>0</v>
      </c>
      <c r="P38" s="59">
        <f t="shared" si="11"/>
        <v>0</v>
      </c>
    </row>
    <row r="39" spans="2:16" s="60" customFormat="1">
      <c r="B39" s="27">
        <v>22</v>
      </c>
      <c r="C39" s="159" t="s">
        <v>137</v>
      </c>
      <c r="D39" s="74" t="s">
        <v>8</v>
      </c>
      <c r="E39" s="74">
        <v>1</v>
      </c>
      <c r="F39" s="51"/>
      <c r="G39" s="51"/>
      <c r="H39" s="58"/>
      <c r="I39" s="51"/>
      <c r="J39" s="51"/>
      <c r="K39" s="58">
        <f t="shared" si="6"/>
        <v>0</v>
      </c>
      <c r="L39" s="51">
        <f t="shared" si="7"/>
        <v>0</v>
      </c>
      <c r="M39" s="51">
        <f t="shared" si="8"/>
        <v>0</v>
      </c>
      <c r="N39" s="51">
        <f t="shared" si="9"/>
        <v>0</v>
      </c>
      <c r="O39" s="51">
        <f t="shared" si="10"/>
        <v>0</v>
      </c>
      <c r="P39" s="59">
        <f t="shared" si="11"/>
        <v>0</v>
      </c>
    </row>
    <row r="40" spans="2:16" s="60" customFormat="1">
      <c r="B40" s="27">
        <v>23</v>
      </c>
      <c r="C40" s="159" t="s">
        <v>59</v>
      </c>
      <c r="D40" s="74" t="s">
        <v>7</v>
      </c>
      <c r="E40" s="74">
        <v>2</v>
      </c>
      <c r="F40" s="51"/>
      <c r="G40" s="51"/>
      <c r="H40" s="58"/>
      <c r="I40" s="51"/>
      <c r="J40" s="51"/>
      <c r="K40" s="58">
        <f t="shared" si="6"/>
        <v>0</v>
      </c>
      <c r="L40" s="51">
        <f t="shared" si="7"/>
        <v>0</v>
      </c>
      <c r="M40" s="51">
        <f t="shared" si="8"/>
        <v>0</v>
      </c>
      <c r="N40" s="51">
        <f t="shared" si="9"/>
        <v>0</v>
      </c>
      <c r="O40" s="51">
        <f t="shared" si="10"/>
        <v>0</v>
      </c>
      <c r="P40" s="59">
        <f t="shared" si="11"/>
        <v>0</v>
      </c>
    </row>
    <row r="41" spans="2:16" s="60" customFormat="1">
      <c r="B41" s="27">
        <v>24</v>
      </c>
      <c r="C41" s="159" t="s">
        <v>60</v>
      </c>
      <c r="D41" s="74" t="s">
        <v>2</v>
      </c>
      <c r="E41" s="74">
        <v>60</v>
      </c>
      <c r="F41" s="51"/>
      <c r="G41" s="51"/>
      <c r="H41" s="58"/>
      <c r="I41" s="51"/>
      <c r="J41" s="51"/>
      <c r="K41" s="58">
        <f t="shared" si="6"/>
        <v>0</v>
      </c>
      <c r="L41" s="51">
        <f t="shared" si="7"/>
        <v>0</v>
      </c>
      <c r="M41" s="51">
        <f t="shared" si="8"/>
        <v>0</v>
      </c>
      <c r="N41" s="51">
        <f t="shared" si="9"/>
        <v>0</v>
      </c>
      <c r="O41" s="51">
        <f t="shared" si="10"/>
        <v>0</v>
      </c>
      <c r="P41" s="59">
        <f t="shared" si="11"/>
        <v>0</v>
      </c>
    </row>
    <row r="42" spans="2:16" s="60" customFormat="1">
      <c r="B42" s="27">
        <v>25</v>
      </c>
      <c r="C42" s="159" t="s">
        <v>138</v>
      </c>
      <c r="D42" s="74" t="s">
        <v>2</v>
      </c>
      <c r="E42" s="74">
        <v>60</v>
      </c>
      <c r="F42" s="51"/>
      <c r="G42" s="51"/>
      <c r="H42" s="58"/>
      <c r="I42" s="51"/>
      <c r="J42" s="51"/>
      <c r="K42" s="58">
        <f t="shared" si="6"/>
        <v>0</v>
      </c>
      <c r="L42" s="51">
        <f t="shared" si="7"/>
        <v>0</v>
      </c>
      <c r="M42" s="51">
        <f t="shared" si="8"/>
        <v>0</v>
      </c>
      <c r="N42" s="51">
        <f t="shared" si="9"/>
        <v>0</v>
      </c>
      <c r="O42" s="51">
        <f t="shared" si="10"/>
        <v>0</v>
      </c>
      <c r="P42" s="59">
        <f t="shared" si="11"/>
        <v>0</v>
      </c>
    </row>
    <row r="43" spans="2:16" s="60" customFormat="1">
      <c r="B43" s="27">
        <v>26</v>
      </c>
      <c r="C43" s="159" t="s">
        <v>61</v>
      </c>
      <c r="D43" s="74" t="s">
        <v>8</v>
      </c>
      <c r="E43" s="74">
        <v>1</v>
      </c>
      <c r="F43" s="51"/>
      <c r="G43" s="51"/>
      <c r="H43" s="58"/>
      <c r="I43" s="51"/>
      <c r="J43" s="51"/>
      <c r="K43" s="58">
        <f t="shared" si="6"/>
        <v>0</v>
      </c>
      <c r="L43" s="51">
        <f t="shared" si="7"/>
        <v>0</v>
      </c>
      <c r="M43" s="51">
        <f t="shared" si="8"/>
        <v>0</v>
      </c>
      <c r="N43" s="51">
        <f t="shared" si="9"/>
        <v>0</v>
      </c>
      <c r="O43" s="51">
        <f t="shared" si="10"/>
        <v>0</v>
      </c>
      <c r="P43" s="59">
        <f t="shared" si="11"/>
        <v>0</v>
      </c>
    </row>
    <row r="44" spans="2:16" s="60" customFormat="1">
      <c r="B44" s="27">
        <v>27</v>
      </c>
      <c r="C44" s="49" t="s">
        <v>81</v>
      </c>
      <c r="D44" s="50" t="s">
        <v>8</v>
      </c>
      <c r="E44" s="48">
        <v>2</v>
      </c>
      <c r="F44" s="51"/>
      <c r="G44" s="58"/>
      <c r="H44" s="51"/>
      <c r="I44" s="51"/>
      <c r="J44" s="51"/>
      <c r="K44" s="58">
        <f t="shared" si="6"/>
        <v>0</v>
      </c>
      <c r="L44" s="51">
        <f t="shared" si="7"/>
        <v>0</v>
      </c>
      <c r="M44" s="51">
        <f t="shared" si="8"/>
        <v>0</v>
      </c>
      <c r="N44" s="51">
        <f t="shared" si="9"/>
        <v>0</v>
      </c>
      <c r="O44" s="51">
        <f t="shared" si="10"/>
        <v>0</v>
      </c>
      <c r="P44" s="59">
        <f t="shared" si="11"/>
        <v>0</v>
      </c>
    </row>
    <row r="45" spans="2:16" s="60" customFormat="1">
      <c r="B45" s="27"/>
      <c r="C45" s="160" t="s">
        <v>62</v>
      </c>
      <c r="D45" s="74"/>
      <c r="E45" s="74"/>
      <c r="F45" s="51"/>
      <c r="G45" s="51"/>
      <c r="H45" s="58"/>
      <c r="I45" s="51"/>
      <c r="J45" s="51"/>
      <c r="K45" s="58">
        <f t="shared" si="6"/>
        <v>0</v>
      </c>
      <c r="L45" s="51">
        <f t="shared" si="7"/>
        <v>0</v>
      </c>
      <c r="M45" s="51">
        <f t="shared" si="8"/>
        <v>0</v>
      </c>
      <c r="N45" s="51">
        <f t="shared" si="9"/>
        <v>0</v>
      </c>
      <c r="O45" s="51">
        <f t="shared" si="10"/>
        <v>0</v>
      </c>
      <c r="P45" s="59">
        <f t="shared" si="11"/>
        <v>0</v>
      </c>
    </row>
    <row r="46" spans="2:16" s="60" customFormat="1">
      <c r="B46" s="27">
        <v>28</v>
      </c>
      <c r="C46" s="159" t="s">
        <v>63</v>
      </c>
      <c r="D46" s="74" t="s">
        <v>8</v>
      </c>
      <c r="E46" s="74">
        <v>1</v>
      </c>
      <c r="F46" s="51"/>
      <c r="G46" s="51"/>
      <c r="H46" s="58"/>
      <c r="I46" s="51"/>
      <c r="J46" s="51"/>
      <c r="K46" s="58">
        <f t="shared" si="6"/>
        <v>0</v>
      </c>
      <c r="L46" s="51">
        <f t="shared" si="7"/>
        <v>0</v>
      </c>
      <c r="M46" s="51">
        <f t="shared" si="8"/>
        <v>0</v>
      </c>
      <c r="N46" s="51">
        <f t="shared" si="9"/>
        <v>0</v>
      </c>
      <c r="O46" s="51">
        <f t="shared" si="10"/>
        <v>0</v>
      </c>
      <c r="P46" s="59">
        <f t="shared" si="11"/>
        <v>0</v>
      </c>
    </row>
    <row r="47" spans="2:16" s="60" customFormat="1">
      <c r="B47" s="27">
        <v>29</v>
      </c>
      <c r="C47" s="159" t="s">
        <v>64</v>
      </c>
      <c r="D47" s="74" t="s">
        <v>2</v>
      </c>
      <c r="E47" s="74">
        <v>15</v>
      </c>
      <c r="F47" s="51"/>
      <c r="G47" s="51"/>
      <c r="H47" s="58"/>
      <c r="I47" s="51"/>
      <c r="J47" s="51"/>
      <c r="K47" s="58">
        <f t="shared" si="6"/>
        <v>0</v>
      </c>
      <c r="L47" s="51">
        <f t="shared" si="7"/>
        <v>0</v>
      </c>
      <c r="M47" s="51">
        <f t="shared" si="8"/>
        <v>0</v>
      </c>
      <c r="N47" s="51">
        <f t="shared" si="9"/>
        <v>0</v>
      </c>
      <c r="O47" s="51">
        <f t="shared" si="10"/>
        <v>0</v>
      </c>
      <c r="P47" s="59">
        <f t="shared" si="11"/>
        <v>0</v>
      </c>
    </row>
    <row r="48" spans="2:16" s="60" customFormat="1">
      <c r="B48" s="27">
        <v>30</v>
      </c>
      <c r="C48" s="159" t="s">
        <v>65</v>
      </c>
      <c r="D48" s="74" t="s">
        <v>8</v>
      </c>
      <c r="E48" s="74">
        <v>1</v>
      </c>
      <c r="F48" s="51"/>
      <c r="G48" s="51"/>
      <c r="H48" s="58"/>
      <c r="I48" s="51"/>
      <c r="J48" s="51"/>
      <c r="K48" s="58">
        <f t="shared" si="6"/>
        <v>0</v>
      </c>
      <c r="L48" s="51">
        <f t="shared" si="7"/>
        <v>0</v>
      </c>
      <c r="M48" s="51">
        <f t="shared" si="8"/>
        <v>0</v>
      </c>
      <c r="N48" s="51">
        <f t="shared" si="9"/>
        <v>0</v>
      </c>
      <c r="O48" s="51">
        <f t="shared" si="10"/>
        <v>0</v>
      </c>
      <c r="P48" s="59">
        <f t="shared" si="11"/>
        <v>0</v>
      </c>
    </row>
    <row r="49" spans="2:18" s="60" customFormat="1">
      <c r="B49" s="27"/>
      <c r="C49" s="52" t="s">
        <v>9</v>
      </c>
      <c r="D49" s="50"/>
      <c r="E49" s="48"/>
      <c r="F49" s="51"/>
      <c r="G49" s="51"/>
      <c r="H49" s="51"/>
      <c r="I49" s="51"/>
      <c r="J49" s="51"/>
      <c r="K49" s="58">
        <f t="shared" si="6"/>
        <v>0</v>
      </c>
      <c r="L49" s="51">
        <f t="shared" si="7"/>
        <v>0</v>
      </c>
      <c r="M49" s="51">
        <f t="shared" si="8"/>
        <v>0</v>
      </c>
      <c r="N49" s="51">
        <f t="shared" si="9"/>
        <v>0</v>
      </c>
      <c r="O49" s="51">
        <f t="shared" si="10"/>
        <v>0</v>
      </c>
      <c r="P49" s="59">
        <f t="shared" si="11"/>
        <v>0</v>
      </c>
    </row>
    <row r="50" spans="2:18" s="60" customFormat="1" ht="24">
      <c r="B50" s="27">
        <v>31</v>
      </c>
      <c r="C50" s="161" t="s">
        <v>66</v>
      </c>
      <c r="D50" s="162" t="s">
        <v>8</v>
      </c>
      <c r="E50" s="75">
        <v>1</v>
      </c>
      <c r="F50" s="51"/>
      <c r="G50" s="51"/>
      <c r="H50" s="58"/>
      <c r="I50" s="51"/>
      <c r="J50" s="51"/>
      <c r="K50" s="58">
        <f t="shared" si="6"/>
        <v>0</v>
      </c>
      <c r="L50" s="51">
        <f t="shared" si="7"/>
        <v>0</v>
      </c>
      <c r="M50" s="51">
        <f t="shared" si="8"/>
        <v>0</v>
      </c>
      <c r="N50" s="51">
        <f t="shared" si="9"/>
        <v>0</v>
      </c>
      <c r="O50" s="51">
        <f t="shared" si="10"/>
        <v>0</v>
      </c>
      <c r="P50" s="59">
        <f t="shared" si="11"/>
        <v>0</v>
      </c>
    </row>
    <row r="51" spans="2:18" s="60" customFormat="1">
      <c r="B51" s="27">
        <v>32</v>
      </c>
      <c r="C51" s="49" t="s">
        <v>139</v>
      </c>
      <c r="D51" s="50" t="s">
        <v>8</v>
      </c>
      <c r="E51" s="48">
        <v>1</v>
      </c>
      <c r="F51" s="51"/>
      <c r="G51" s="51"/>
      <c r="H51" s="51"/>
      <c r="I51" s="51"/>
      <c r="J51" s="51"/>
      <c r="K51" s="58">
        <f t="shared" si="6"/>
        <v>0</v>
      </c>
      <c r="L51" s="51">
        <f t="shared" si="7"/>
        <v>0</v>
      </c>
      <c r="M51" s="51">
        <f t="shared" si="8"/>
        <v>0</v>
      </c>
      <c r="N51" s="51">
        <f t="shared" si="9"/>
        <v>0</v>
      </c>
      <c r="O51" s="51">
        <f t="shared" si="10"/>
        <v>0</v>
      </c>
      <c r="P51" s="59">
        <f t="shared" si="11"/>
        <v>0</v>
      </c>
      <c r="Q51" s="86"/>
      <c r="R51" s="86"/>
    </row>
    <row r="52" spans="2:18" s="60" customFormat="1">
      <c r="B52" s="27">
        <v>33</v>
      </c>
      <c r="C52" s="161" t="s">
        <v>94</v>
      </c>
      <c r="D52" s="162" t="s">
        <v>67</v>
      </c>
      <c r="E52" s="75">
        <v>1</v>
      </c>
      <c r="F52" s="51"/>
      <c r="G52" s="51"/>
      <c r="H52" s="58"/>
      <c r="I52" s="51"/>
      <c r="J52" s="51"/>
      <c r="K52" s="58">
        <f t="shared" si="6"/>
        <v>0</v>
      </c>
      <c r="L52" s="51">
        <f t="shared" si="7"/>
        <v>0</v>
      </c>
      <c r="M52" s="51">
        <f t="shared" si="8"/>
        <v>0</v>
      </c>
      <c r="N52" s="51">
        <f t="shared" si="9"/>
        <v>0</v>
      </c>
      <c r="O52" s="51">
        <f t="shared" si="10"/>
        <v>0</v>
      </c>
      <c r="P52" s="59">
        <f t="shared" si="11"/>
        <v>0</v>
      </c>
    </row>
    <row r="53" spans="2:18" s="60" customFormat="1" ht="24">
      <c r="B53" s="27">
        <v>34</v>
      </c>
      <c r="C53" s="161" t="s">
        <v>92</v>
      </c>
      <c r="D53" s="162" t="s">
        <v>7</v>
      </c>
      <c r="E53" s="75">
        <v>1</v>
      </c>
      <c r="F53" s="51"/>
      <c r="G53" s="51"/>
      <c r="H53" s="58"/>
      <c r="I53" s="51"/>
      <c r="J53" s="51"/>
      <c r="K53" s="58">
        <f t="shared" si="6"/>
        <v>0</v>
      </c>
      <c r="L53" s="51">
        <f t="shared" si="7"/>
        <v>0</v>
      </c>
      <c r="M53" s="51">
        <f t="shared" si="8"/>
        <v>0</v>
      </c>
      <c r="N53" s="51">
        <f t="shared" si="9"/>
        <v>0</v>
      </c>
      <c r="O53" s="51">
        <f t="shared" si="10"/>
        <v>0</v>
      </c>
      <c r="P53" s="59">
        <f t="shared" si="11"/>
        <v>0</v>
      </c>
    </row>
    <row r="54" spans="2:18" s="60" customFormat="1">
      <c r="B54" s="27">
        <v>35</v>
      </c>
      <c r="C54" s="161" t="s">
        <v>82</v>
      </c>
      <c r="D54" s="162" t="s">
        <v>2</v>
      </c>
      <c r="E54" s="75">
        <v>450</v>
      </c>
      <c r="F54" s="51"/>
      <c r="G54" s="51"/>
      <c r="H54" s="58"/>
      <c r="I54" s="51"/>
      <c r="J54" s="51"/>
      <c r="K54" s="58">
        <f t="shared" si="6"/>
        <v>0</v>
      </c>
      <c r="L54" s="51">
        <f t="shared" si="7"/>
        <v>0</v>
      </c>
      <c r="M54" s="51">
        <f t="shared" si="8"/>
        <v>0</v>
      </c>
      <c r="N54" s="51">
        <f t="shared" si="9"/>
        <v>0</v>
      </c>
      <c r="O54" s="51">
        <f t="shared" si="10"/>
        <v>0</v>
      </c>
      <c r="P54" s="59">
        <f t="shared" si="11"/>
        <v>0</v>
      </c>
    </row>
    <row r="55" spans="2:18" s="60" customFormat="1">
      <c r="B55" s="27">
        <v>36</v>
      </c>
      <c r="C55" s="49" t="s">
        <v>140</v>
      </c>
      <c r="D55" s="50" t="s">
        <v>2</v>
      </c>
      <c r="E55" s="48">
        <v>100</v>
      </c>
      <c r="F55" s="51"/>
      <c r="G55" s="51"/>
      <c r="H55" s="51"/>
      <c r="I55" s="51"/>
      <c r="J55" s="51"/>
      <c r="K55" s="58">
        <f t="shared" si="6"/>
        <v>0</v>
      </c>
      <c r="L55" s="51">
        <f t="shared" si="7"/>
        <v>0</v>
      </c>
      <c r="M55" s="51">
        <f t="shared" si="8"/>
        <v>0</v>
      </c>
      <c r="N55" s="51">
        <f t="shared" si="9"/>
        <v>0</v>
      </c>
      <c r="O55" s="51">
        <f t="shared" si="10"/>
        <v>0</v>
      </c>
      <c r="P55" s="59">
        <f t="shared" si="11"/>
        <v>0</v>
      </c>
      <c r="Q55" s="86"/>
    </row>
    <row r="56" spans="2:18" s="60" customFormat="1">
      <c r="B56" s="27">
        <v>37</v>
      </c>
      <c r="C56" s="49" t="s">
        <v>68</v>
      </c>
      <c r="D56" s="50" t="s">
        <v>8</v>
      </c>
      <c r="E56" s="48">
        <v>1</v>
      </c>
      <c r="F56" s="51"/>
      <c r="G56" s="51"/>
      <c r="H56" s="51"/>
      <c r="I56" s="51"/>
      <c r="J56" s="51"/>
      <c r="K56" s="58">
        <f t="shared" si="6"/>
        <v>0</v>
      </c>
      <c r="L56" s="51">
        <f t="shared" si="7"/>
        <v>0</v>
      </c>
      <c r="M56" s="51">
        <f t="shared" si="8"/>
        <v>0</v>
      </c>
      <c r="N56" s="51">
        <f t="shared" si="9"/>
        <v>0</v>
      </c>
      <c r="O56" s="51">
        <f t="shared" si="10"/>
        <v>0</v>
      </c>
      <c r="P56" s="59">
        <f t="shared" si="11"/>
        <v>0</v>
      </c>
      <c r="Q56" s="86"/>
    </row>
    <row r="57" spans="2:18" s="60" customFormat="1">
      <c r="B57" s="27">
        <v>38</v>
      </c>
      <c r="C57" s="161" t="s">
        <v>41</v>
      </c>
      <c r="D57" s="162" t="s">
        <v>7</v>
      </c>
      <c r="E57" s="75">
        <v>7</v>
      </c>
      <c r="F57" s="51"/>
      <c r="G57" s="51"/>
      <c r="H57" s="58"/>
      <c r="I57" s="51"/>
      <c r="J57" s="51"/>
      <c r="K57" s="58">
        <f t="shared" si="6"/>
        <v>0</v>
      </c>
      <c r="L57" s="51">
        <f t="shared" si="7"/>
        <v>0</v>
      </c>
      <c r="M57" s="51">
        <f t="shared" si="8"/>
        <v>0</v>
      </c>
      <c r="N57" s="51">
        <f t="shared" si="9"/>
        <v>0</v>
      </c>
      <c r="O57" s="51">
        <f t="shared" si="10"/>
        <v>0</v>
      </c>
      <c r="P57" s="59">
        <f t="shared" si="11"/>
        <v>0</v>
      </c>
    </row>
    <row r="58" spans="2:18" s="60" customFormat="1">
      <c r="B58" s="27">
        <v>39</v>
      </c>
      <c r="C58" s="49" t="s">
        <v>40</v>
      </c>
      <c r="D58" s="162" t="s">
        <v>8</v>
      </c>
      <c r="E58" s="75">
        <v>3</v>
      </c>
      <c r="F58" s="51"/>
      <c r="G58" s="51"/>
      <c r="H58" s="58"/>
      <c r="I58" s="51"/>
      <c r="J58" s="51"/>
      <c r="K58" s="58">
        <f t="shared" si="6"/>
        <v>0</v>
      </c>
      <c r="L58" s="51">
        <f t="shared" si="7"/>
        <v>0</v>
      </c>
      <c r="M58" s="51">
        <f t="shared" si="8"/>
        <v>0</v>
      </c>
      <c r="N58" s="51">
        <f t="shared" si="9"/>
        <v>0</v>
      </c>
      <c r="O58" s="51">
        <f t="shared" si="10"/>
        <v>0</v>
      </c>
      <c r="P58" s="59">
        <f t="shared" si="11"/>
        <v>0</v>
      </c>
    </row>
    <row r="59" spans="2:18" s="60" customFormat="1">
      <c r="B59" s="27">
        <v>40</v>
      </c>
      <c r="C59" s="161" t="s">
        <v>69</v>
      </c>
      <c r="D59" s="162" t="s">
        <v>2</v>
      </c>
      <c r="E59" s="75">
        <v>80</v>
      </c>
      <c r="F59" s="51"/>
      <c r="G59" s="51"/>
      <c r="H59" s="58"/>
      <c r="I59" s="51"/>
      <c r="J59" s="51"/>
      <c r="K59" s="58">
        <f t="shared" si="6"/>
        <v>0</v>
      </c>
      <c r="L59" s="51">
        <f t="shared" si="7"/>
        <v>0</v>
      </c>
      <c r="M59" s="51">
        <f t="shared" si="8"/>
        <v>0</v>
      </c>
      <c r="N59" s="51">
        <f t="shared" si="9"/>
        <v>0</v>
      </c>
      <c r="O59" s="51">
        <f t="shared" si="10"/>
        <v>0</v>
      </c>
      <c r="P59" s="59">
        <f t="shared" si="11"/>
        <v>0</v>
      </c>
    </row>
    <row r="60" spans="2:18" s="60" customFormat="1">
      <c r="B60" s="27">
        <v>41</v>
      </c>
      <c r="C60" s="161" t="s">
        <v>70</v>
      </c>
      <c r="D60" s="162" t="s">
        <v>2</v>
      </c>
      <c r="E60" s="75">
        <v>70</v>
      </c>
      <c r="F60" s="51"/>
      <c r="G60" s="51"/>
      <c r="H60" s="58"/>
      <c r="I60" s="51"/>
      <c r="J60" s="51"/>
      <c r="K60" s="58">
        <f t="shared" si="6"/>
        <v>0</v>
      </c>
      <c r="L60" s="51">
        <f t="shared" si="7"/>
        <v>0</v>
      </c>
      <c r="M60" s="51">
        <f t="shared" si="8"/>
        <v>0</v>
      </c>
      <c r="N60" s="51">
        <f t="shared" si="9"/>
        <v>0</v>
      </c>
      <c r="O60" s="51">
        <f t="shared" si="10"/>
        <v>0</v>
      </c>
      <c r="P60" s="59">
        <f t="shared" si="11"/>
        <v>0</v>
      </c>
    </row>
    <row r="61" spans="2:18" s="60" customFormat="1">
      <c r="B61" s="27">
        <v>42</v>
      </c>
      <c r="C61" s="161" t="s">
        <v>71</v>
      </c>
      <c r="D61" s="162" t="s">
        <v>2</v>
      </c>
      <c r="E61" s="75">
        <v>20</v>
      </c>
      <c r="F61" s="51"/>
      <c r="G61" s="51"/>
      <c r="H61" s="58"/>
      <c r="I61" s="51"/>
      <c r="J61" s="51"/>
      <c r="K61" s="58">
        <f t="shared" si="6"/>
        <v>0</v>
      </c>
      <c r="L61" s="51">
        <f t="shared" si="7"/>
        <v>0</v>
      </c>
      <c r="M61" s="51">
        <f t="shared" si="8"/>
        <v>0</v>
      </c>
      <c r="N61" s="51">
        <f t="shared" si="9"/>
        <v>0</v>
      </c>
      <c r="O61" s="51">
        <f t="shared" si="10"/>
        <v>0</v>
      </c>
      <c r="P61" s="59">
        <f t="shared" si="11"/>
        <v>0</v>
      </c>
    </row>
    <row r="62" spans="2:18" s="60" customFormat="1">
      <c r="B62" s="27">
        <v>43</v>
      </c>
      <c r="C62" s="161" t="s">
        <v>72</v>
      </c>
      <c r="D62" s="162" t="s">
        <v>7</v>
      </c>
      <c r="E62" s="75">
        <v>56</v>
      </c>
      <c r="F62" s="51"/>
      <c r="G62" s="51"/>
      <c r="H62" s="58"/>
      <c r="I62" s="51"/>
      <c r="J62" s="51"/>
      <c r="K62" s="58">
        <f t="shared" ref="K62:K80" si="12">H62+I62+J62</f>
        <v>0</v>
      </c>
      <c r="L62" s="51">
        <f t="shared" ref="L62:L80" si="13">E62*F62</f>
        <v>0</v>
      </c>
      <c r="M62" s="51">
        <f t="shared" ref="M62:M80" si="14">ROUND(E62*H62,2)</f>
        <v>0</v>
      </c>
      <c r="N62" s="51">
        <f t="shared" ref="N62:N80" si="15">ROUND(E62*I62,2)</f>
        <v>0</v>
      </c>
      <c r="O62" s="51">
        <f t="shared" ref="O62:O80" si="16">ROUND(E62*J62,2)</f>
        <v>0</v>
      </c>
      <c r="P62" s="59">
        <f t="shared" ref="P62:P80" si="17">O62+N62+M62</f>
        <v>0</v>
      </c>
    </row>
    <row r="63" spans="2:18" s="60" customFormat="1">
      <c r="B63" s="27">
        <v>44</v>
      </c>
      <c r="C63" s="159" t="s">
        <v>73</v>
      </c>
      <c r="D63" s="158" t="s">
        <v>2</v>
      </c>
      <c r="E63" s="75">
        <v>40</v>
      </c>
      <c r="F63" s="51"/>
      <c r="G63" s="58"/>
      <c r="H63" s="58"/>
      <c r="I63" s="58"/>
      <c r="J63" s="58"/>
      <c r="K63" s="58">
        <f t="shared" si="12"/>
        <v>0</v>
      </c>
      <c r="L63" s="51">
        <f t="shared" si="13"/>
        <v>0</v>
      </c>
      <c r="M63" s="51">
        <f t="shared" si="14"/>
        <v>0</v>
      </c>
      <c r="N63" s="51">
        <f t="shared" si="15"/>
        <v>0</v>
      </c>
      <c r="O63" s="51">
        <f t="shared" si="16"/>
        <v>0</v>
      </c>
      <c r="P63" s="59">
        <f t="shared" si="17"/>
        <v>0</v>
      </c>
    </row>
    <row r="64" spans="2:18" s="60" customFormat="1" ht="12.75" customHeight="1">
      <c r="B64" s="27">
        <v>45</v>
      </c>
      <c r="C64" s="163" t="s">
        <v>79</v>
      </c>
      <c r="D64" s="158" t="s">
        <v>7</v>
      </c>
      <c r="E64" s="75">
        <v>10</v>
      </c>
      <c r="F64" s="51"/>
      <c r="G64" s="58"/>
      <c r="H64" s="58"/>
      <c r="I64" s="58"/>
      <c r="J64" s="58"/>
      <c r="K64" s="58">
        <f t="shared" si="12"/>
        <v>0</v>
      </c>
      <c r="L64" s="51">
        <f t="shared" si="13"/>
        <v>0</v>
      </c>
      <c r="M64" s="51">
        <f t="shared" si="14"/>
        <v>0</v>
      </c>
      <c r="N64" s="51">
        <f t="shared" si="15"/>
        <v>0</v>
      </c>
      <c r="O64" s="51">
        <f t="shared" si="16"/>
        <v>0</v>
      </c>
      <c r="P64" s="59">
        <f t="shared" si="17"/>
        <v>0</v>
      </c>
    </row>
    <row r="65" spans="2:17" s="60" customFormat="1">
      <c r="B65" s="27">
        <v>46</v>
      </c>
      <c r="C65" s="164" t="s">
        <v>74</v>
      </c>
      <c r="D65" s="162" t="s">
        <v>8</v>
      </c>
      <c r="E65" s="75">
        <v>1</v>
      </c>
      <c r="F65" s="51"/>
      <c r="G65" s="58"/>
      <c r="H65" s="58"/>
      <c r="I65" s="58"/>
      <c r="J65" s="58"/>
      <c r="K65" s="58">
        <f t="shared" si="12"/>
        <v>0</v>
      </c>
      <c r="L65" s="51">
        <f t="shared" si="13"/>
        <v>0</v>
      </c>
      <c r="M65" s="51">
        <f t="shared" si="14"/>
        <v>0</v>
      </c>
      <c r="N65" s="51">
        <f t="shared" si="15"/>
        <v>0</v>
      </c>
      <c r="O65" s="51">
        <f t="shared" si="16"/>
        <v>0</v>
      </c>
      <c r="P65" s="59">
        <f t="shared" si="17"/>
        <v>0</v>
      </c>
    </row>
    <row r="66" spans="2:17" s="60" customFormat="1">
      <c r="B66" s="27">
        <v>47</v>
      </c>
      <c r="C66" s="159" t="s">
        <v>11</v>
      </c>
      <c r="D66" s="180" t="s">
        <v>8</v>
      </c>
      <c r="E66" s="76">
        <v>1</v>
      </c>
      <c r="F66" s="51"/>
      <c r="G66" s="58"/>
      <c r="H66" s="58"/>
      <c r="I66" s="58"/>
      <c r="J66" s="58"/>
      <c r="K66" s="58">
        <f t="shared" si="12"/>
        <v>0</v>
      </c>
      <c r="L66" s="51">
        <f t="shared" si="13"/>
        <v>0</v>
      </c>
      <c r="M66" s="51">
        <f t="shared" si="14"/>
        <v>0</v>
      </c>
      <c r="N66" s="51">
        <f t="shared" si="15"/>
        <v>0</v>
      </c>
      <c r="O66" s="51">
        <f t="shared" si="16"/>
        <v>0</v>
      </c>
      <c r="P66" s="59">
        <f t="shared" si="17"/>
        <v>0</v>
      </c>
    </row>
    <row r="67" spans="2:17" s="60" customFormat="1">
      <c r="B67" s="27"/>
      <c r="C67" s="52" t="s">
        <v>10</v>
      </c>
      <c r="D67" s="50"/>
      <c r="E67" s="48"/>
      <c r="F67" s="51"/>
      <c r="G67" s="51"/>
      <c r="H67" s="51"/>
      <c r="I67" s="51"/>
      <c r="J67" s="51"/>
      <c r="K67" s="58">
        <f t="shared" si="12"/>
        <v>0</v>
      </c>
      <c r="L67" s="51">
        <f t="shared" si="13"/>
        <v>0</v>
      </c>
      <c r="M67" s="51">
        <f t="shared" si="14"/>
        <v>0</v>
      </c>
      <c r="N67" s="51">
        <f t="shared" si="15"/>
        <v>0</v>
      </c>
      <c r="O67" s="51">
        <f t="shared" si="16"/>
        <v>0</v>
      </c>
      <c r="P67" s="59">
        <f t="shared" si="17"/>
        <v>0</v>
      </c>
      <c r="Q67" s="86"/>
    </row>
    <row r="68" spans="2:17" s="60" customFormat="1" ht="24">
      <c r="B68" s="27">
        <v>48</v>
      </c>
      <c r="C68" s="154" t="s">
        <v>34</v>
      </c>
      <c r="D68" s="153" t="s">
        <v>8</v>
      </c>
      <c r="E68" s="48">
        <v>8</v>
      </c>
      <c r="F68" s="51"/>
      <c r="G68" s="51"/>
      <c r="H68" s="51"/>
      <c r="I68" s="51"/>
      <c r="J68" s="51"/>
      <c r="K68" s="58">
        <f t="shared" si="12"/>
        <v>0</v>
      </c>
      <c r="L68" s="51">
        <f t="shared" si="13"/>
        <v>0</v>
      </c>
      <c r="M68" s="51">
        <f t="shared" si="14"/>
        <v>0</v>
      </c>
      <c r="N68" s="51">
        <f t="shared" si="15"/>
        <v>0</v>
      </c>
      <c r="O68" s="51">
        <f t="shared" si="16"/>
        <v>0</v>
      </c>
      <c r="P68" s="59">
        <f t="shared" si="17"/>
        <v>0</v>
      </c>
      <c r="Q68" s="86"/>
    </row>
    <row r="69" spans="2:17" s="60" customFormat="1">
      <c r="B69" s="27">
        <v>49</v>
      </c>
      <c r="C69" s="154" t="s">
        <v>35</v>
      </c>
      <c r="D69" s="153" t="s">
        <v>2</v>
      </c>
      <c r="E69" s="48">
        <v>150</v>
      </c>
      <c r="F69" s="51"/>
      <c r="G69" s="51"/>
      <c r="H69" s="51"/>
      <c r="I69" s="51"/>
      <c r="J69" s="51"/>
      <c r="K69" s="58">
        <f t="shared" si="12"/>
        <v>0</v>
      </c>
      <c r="L69" s="51">
        <f t="shared" si="13"/>
        <v>0</v>
      </c>
      <c r="M69" s="51">
        <f t="shared" si="14"/>
        <v>0</v>
      </c>
      <c r="N69" s="51">
        <f t="shared" si="15"/>
        <v>0</v>
      </c>
      <c r="O69" s="51">
        <f t="shared" si="16"/>
        <v>0</v>
      </c>
      <c r="P69" s="59">
        <f t="shared" si="17"/>
        <v>0</v>
      </c>
      <c r="Q69" s="86"/>
    </row>
    <row r="70" spans="2:17" s="60" customFormat="1">
      <c r="B70" s="27">
        <v>50</v>
      </c>
      <c r="C70" s="165" t="s">
        <v>75</v>
      </c>
      <c r="D70" s="166" t="s">
        <v>7</v>
      </c>
      <c r="E70" s="77">
        <v>1</v>
      </c>
      <c r="F70" s="51"/>
      <c r="G70" s="58"/>
      <c r="H70" s="58"/>
      <c r="I70" s="58"/>
      <c r="J70" s="58"/>
      <c r="K70" s="58">
        <f t="shared" si="12"/>
        <v>0</v>
      </c>
      <c r="L70" s="51">
        <f t="shared" si="13"/>
        <v>0</v>
      </c>
      <c r="M70" s="51">
        <f t="shared" si="14"/>
        <v>0</v>
      </c>
      <c r="N70" s="51">
        <f t="shared" si="15"/>
        <v>0</v>
      </c>
      <c r="O70" s="51">
        <f t="shared" si="16"/>
        <v>0</v>
      </c>
      <c r="P70" s="59">
        <f t="shared" si="17"/>
        <v>0</v>
      </c>
    </row>
    <row r="71" spans="2:17" s="60" customFormat="1">
      <c r="B71" s="27">
        <v>51</v>
      </c>
      <c r="C71" s="167" t="s">
        <v>76</v>
      </c>
      <c r="D71" s="168" t="s">
        <v>8</v>
      </c>
      <c r="E71" s="78">
        <v>1</v>
      </c>
      <c r="F71" s="51"/>
      <c r="G71" s="58"/>
      <c r="H71" s="58"/>
      <c r="I71" s="58"/>
      <c r="J71" s="58"/>
      <c r="K71" s="58">
        <f t="shared" si="12"/>
        <v>0</v>
      </c>
      <c r="L71" s="51">
        <f t="shared" si="13"/>
        <v>0</v>
      </c>
      <c r="M71" s="51">
        <f t="shared" si="14"/>
        <v>0</v>
      </c>
      <c r="N71" s="51">
        <f t="shared" si="15"/>
        <v>0</v>
      </c>
      <c r="O71" s="51">
        <f t="shared" si="16"/>
        <v>0</v>
      </c>
      <c r="P71" s="59">
        <f t="shared" si="17"/>
        <v>0</v>
      </c>
    </row>
    <row r="72" spans="2:17" s="60" customFormat="1">
      <c r="B72" s="27">
        <v>52</v>
      </c>
      <c r="C72" s="167" t="s">
        <v>77</v>
      </c>
      <c r="D72" s="168" t="s">
        <v>8</v>
      </c>
      <c r="E72" s="78">
        <v>1</v>
      </c>
      <c r="F72" s="51"/>
      <c r="G72" s="58"/>
      <c r="H72" s="58"/>
      <c r="I72" s="58"/>
      <c r="J72" s="58"/>
      <c r="K72" s="58">
        <f t="shared" si="12"/>
        <v>0</v>
      </c>
      <c r="L72" s="51">
        <f t="shared" si="13"/>
        <v>0</v>
      </c>
      <c r="M72" s="51">
        <f t="shared" si="14"/>
        <v>0</v>
      </c>
      <c r="N72" s="51">
        <f t="shared" si="15"/>
        <v>0</v>
      </c>
      <c r="O72" s="51">
        <f t="shared" si="16"/>
        <v>0</v>
      </c>
      <c r="P72" s="59">
        <f t="shared" si="17"/>
        <v>0</v>
      </c>
    </row>
    <row r="73" spans="2:17" s="60" customFormat="1">
      <c r="B73" s="27">
        <v>53</v>
      </c>
      <c r="C73" s="169" t="s">
        <v>141</v>
      </c>
      <c r="D73" s="168" t="s">
        <v>8</v>
      </c>
      <c r="E73" s="78">
        <v>1</v>
      </c>
      <c r="F73" s="51"/>
      <c r="G73" s="58"/>
      <c r="H73" s="58"/>
      <c r="I73" s="58"/>
      <c r="J73" s="58"/>
      <c r="K73" s="58">
        <f t="shared" si="12"/>
        <v>0</v>
      </c>
      <c r="L73" s="51">
        <f t="shared" si="13"/>
        <v>0</v>
      </c>
      <c r="M73" s="51">
        <f t="shared" si="14"/>
        <v>0</v>
      </c>
      <c r="N73" s="51">
        <f t="shared" si="15"/>
        <v>0</v>
      </c>
      <c r="O73" s="51">
        <f t="shared" si="16"/>
        <v>0</v>
      </c>
      <c r="P73" s="59">
        <f t="shared" si="17"/>
        <v>0</v>
      </c>
    </row>
    <row r="74" spans="2:17" s="60" customFormat="1">
      <c r="B74" s="27">
        <v>54</v>
      </c>
      <c r="C74" s="165" t="s">
        <v>83</v>
      </c>
      <c r="D74" s="166" t="s">
        <v>8</v>
      </c>
      <c r="E74" s="77">
        <v>1</v>
      </c>
      <c r="F74" s="51"/>
      <c r="G74" s="58"/>
      <c r="H74" s="58"/>
      <c r="I74" s="58"/>
      <c r="J74" s="58"/>
      <c r="K74" s="58">
        <f t="shared" si="12"/>
        <v>0</v>
      </c>
      <c r="L74" s="51">
        <f t="shared" si="13"/>
        <v>0</v>
      </c>
      <c r="M74" s="51">
        <f t="shared" si="14"/>
        <v>0</v>
      </c>
      <c r="N74" s="51">
        <f t="shared" si="15"/>
        <v>0</v>
      </c>
      <c r="O74" s="51">
        <f t="shared" si="16"/>
        <v>0</v>
      </c>
      <c r="P74" s="59">
        <f t="shared" si="17"/>
        <v>0</v>
      </c>
    </row>
    <row r="75" spans="2:17" s="60" customFormat="1">
      <c r="B75" s="27">
        <v>55</v>
      </c>
      <c r="C75" s="170" t="s">
        <v>78</v>
      </c>
      <c r="D75" s="168" t="s">
        <v>8</v>
      </c>
      <c r="E75" s="78">
        <v>1</v>
      </c>
      <c r="F75" s="51"/>
      <c r="G75" s="58"/>
      <c r="H75" s="58"/>
      <c r="I75" s="58"/>
      <c r="J75" s="58"/>
      <c r="K75" s="58">
        <f t="shared" si="12"/>
        <v>0</v>
      </c>
      <c r="L75" s="51">
        <f t="shared" si="13"/>
        <v>0</v>
      </c>
      <c r="M75" s="51">
        <f t="shared" si="14"/>
        <v>0</v>
      </c>
      <c r="N75" s="51">
        <f t="shared" si="15"/>
        <v>0</v>
      </c>
      <c r="O75" s="51">
        <f t="shared" si="16"/>
        <v>0</v>
      </c>
      <c r="P75" s="59">
        <f t="shared" si="17"/>
        <v>0</v>
      </c>
    </row>
    <row r="76" spans="2:17" s="60" customFormat="1">
      <c r="B76" s="27">
        <v>56</v>
      </c>
      <c r="C76" s="169" t="s">
        <v>11</v>
      </c>
      <c r="D76" s="168" t="s">
        <v>8</v>
      </c>
      <c r="E76" s="78">
        <v>1</v>
      </c>
      <c r="F76" s="51"/>
      <c r="G76" s="58"/>
      <c r="H76" s="58"/>
      <c r="I76" s="58"/>
      <c r="J76" s="58"/>
      <c r="K76" s="58">
        <f t="shared" si="12"/>
        <v>0</v>
      </c>
      <c r="L76" s="51">
        <f t="shared" si="13"/>
        <v>0</v>
      </c>
      <c r="M76" s="51">
        <f t="shared" si="14"/>
        <v>0</v>
      </c>
      <c r="N76" s="51">
        <f t="shared" si="15"/>
        <v>0</v>
      </c>
      <c r="O76" s="51">
        <f t="shared" si="16"/>
        <v>0</v>
      </c>
      <c r="P76" s="59">
        <f t="shared" si="17"/>
        <v>0</v>
      </c>
    </row>
    <row r="77" spans="2:17" s="60" customFormat="1">
      <c r="B77" s="27"/>
      <c r="C77" s="171"/>
      <c r="D77" s="168"/>
      <c r="E77" s="78"/>
      <c r="F77" s="51"/>
      <c r="G77" s="58"/>
      <c r="H77" s="58"/>
      <c r="I77" s="58"/>
      <c r="J77" s="58"/>
      <c r="K77" s="58"/>
      <c r="L77" s="51"/>
      <c r="M77" s="51"/>
      <c r="N77" s="51"/>
      <c r="O77" s="51"/>
      <c r="P77" s="59"/>
    </row>
    <row r="78" spans="2:17" s="60" customFormat="1">
      <c r="B78" s="27">
        <v>57</v>
      </c>
      <c r="C78" s="157" t="s">
        <v>111</v>
      </c>
      <c r="D78" s="158" t="s">
        <v>8</v>
      </c>
      <c r="E78" s="73">
        <v>1</v>
      </c>
      <c r="F78" s="51"/>
      <c r="G78" s="51"/>
      <c r="H78" s="58"/>
      <c r="I78" s="51"/>
      <c r="J78" s="51"/>
      <c r="K78" s="58">
        <f t="shared" si="12"/>
        <v>0</v>
      </c>
      <c r="L78" s="51">
        <f t="shared" si="13"/>
        <v>0</v>
      </c>
      <c r="M78" s="51">
        <f t="shared" si="14"/>
        <v>0</v>
      </c>
      <c r="N78" s="51">
        <f t="shared" si="15"/>
        <v>0</v>
      </c>
      <c r="O78" s="51">
        <f t="shared" si="16"/>
        <v>0</v>
      </c>
      <c r="P78" s="59">
        <f t="shared" si="17"/>
        <v>0</v>
      </c>
    </row>
    <row r="79" spans="2:17" s="60" customFormat="1">
      <c r="B79" s="27">
        <v>58</v>
      </c>
      <c r="C79" s="172" t="s">
        <v>12</v>
      </c>
      <c r="D79" s="173" t="s">
        <v>13</v>
      </c>
      <c r="E79" s="54">
        <v>1</v>
      </c>
      <c r="F79" s="51"/>
      <c r="G79" s="51"/>
      <c r="H79" s="51"/>
      <c r="I79" s="51"/>
      <c r="J79" s="51"/>
      <c r="K79" s="58">
        <f t="shared" si="12"/>
        <v>0</v>
      </c>
      <c r="L79" s="51">
        <f t="shared" si="13"/>
        <v>0</v>
      </c>
      <c r="M79" s="51">
        <f t="shared" si="14"/>
        <v>0</v>
      </c>
      <c r="N79" s="51">
        <f t="shared" si="15"/>
        <v>0</v>
      </c>
      <c r="O79" s="51">
        <f t="shared" si="16"/>
        <v>0</v>
      </c>
      <c r="P79" s="59">
        <f t="shared" si="17"/>
        <v>0</v>
      </c>
    </row>
    <row r="80" spans="2:17" s="60" customFormat="1" ht="15.75" thickBot="1">
      <c r="B80" s="27">
        <v>59</v>
      </c>
      <c r="C80" s="174" t="s">
        <v>126</v>
      </c>
      <c r="D80" s="175" t="s">
        <v>8</v>
      </c>
      <c r="E80" s="94"/>
      <c r="F80" s="95"/>
      <c r="G80" s="95"/>
      <c r="H80" s="95"/>
      <c r="I80" s="95"/>
      <c r="J80" s="95"/>
      <c r="K80" s="58">
        <f t="shared" si="12"/>
        <v>0</v>
      </c>
      <c r="L80" s="51">
        <f t="shared" si="13"/>
        <v>0</v>
      </c>
      <c r="M80" s="51">
        <f t="shared" si="14"/>
        <v>0</v>
      </c>
      <c r="N80" s="51">
        <f t="shared" si="15"/>
        <v>0</v>
      </c>
      <c r="O80" s="51">
        <f t="shared" si="16"/>
        <v>0</v>
      </c>
      <c r="P80" s="59">
        <f t="shared" si="17"/>
        <v>0</v>
      </c>
    </row>
    <row r="81" spans="2:17" s="60" customFormat="1" ht="15.75" thickBot="1">
      <c r="B81" s="87"/>
      <c r="C81" s="88" t="s">
        <v>14</v>
      </c>
      <c r="D81" s="88" t="s">
        <v>38</v>
      </c>
      <c r="E81" s="89"/>
      <c r="F81" s="90"/>
      <c r="G81" s="90"/>
      <c r="H81" s="90"/>
      <c r="I81" s="90"/>
      <c r="J81" s="90"/>
      <c r="K81" s="90"/>
      <c r="L81" s="91">
        <f>SUM(L14:L79)</f>
        <v>0</v>
      </c>
      <c r="M81" s="91">
        <f>SUM(M14:M79)</f>
        <v>0</v>
      </c>
      <c r="N81" s="91">
        <f>SUM(N14:N79)</f>
        <v>0</v>
      </c>
      <c r="O81" s="91">
        <f>SUM(O14:O79)</f>
        <v>0</v>
      </c>
      <c r="P81" s="91">
        <f>SUM(P14:P80)</f>
        <v>0</v>
      </c>
    </row>
    <row r="82" spans="2:17">
      <c r="B82" s="28"/>
      <c r="C82" s="211" t="s">
        <v>93</v>
      </c>
      <c r="D82" s="211"/>
      <c r="E82" s="211"/>
      <c r="F82" s="211"/>
      <c r="G82" s="211"/>
      <c r="H82" s="211"/>
      <c r="I82" s="211"/>
      <c r="J82" s="211"/>
      <c r="K82" s="211"/>
      <c r="L82" s="39"/>
      <c r="M82" s="40"/>
      <c r="N82" s="41"/>
      <c r="O82" s="42"/>
      <c r="P82" s="33">
        <f>N82</f>
        <v>0</v>
      </c>
    </row>
    <row r="83" spans="2:17" ht="15.75" thickBot="1">
      <c r="B83" s="34"/>
      <c r="C83" s="212" t="s">
        <v>15</v>
      </c>
      <c r="D83" s="213"/>
      <c r="E83" s="213"/>
      <c r="F83" s="213"/>
      <c r="G83" s="213"/>
      <c r="H83" s="213"/>
      <c r="I83" s="213"/>
      <c r="J83" s="213"/>
      <c r="K83" s="214"/>
      <c r="L83" s="35"/>
      <c r="M83" s="36"/>
      <c r="N83" s="37"/>
      <c r="O83" s="37"/>
      <c r="P83" s="38">
        <f>P81+P82</f>
        <v>0</v>
      </c>
    </row>
    <row r="84" spans="2:17">
      <c r="B84" s="28"/>
      <c r="C84" s="215" t="s">
        <v>26</v>
      </c>
      <c r="D84" s="216"/>
      <c r="E84" s="216"/>
      <c r="F84" s="216"/>
      <c r="G84" s="216"/>
      <c r="H84" s="216"/>
      <c r="I84" s="216"/>
      <c r="J84" s="216"/>
      <c r="K84" s="217"/>
      <c r="L84" s="31"/>
      <c r="M84" s="32"/>
      <c r="N84" s="17"/>
      <c r="O84" s="17"/>
      <c r="P84" s="33">
        <f>P83*0.07</f>
        <v>0</v>
      </c>
    </row>
    <row r="85" spans="2:17">
      <c r="B85" s="16"/>
      <c r="C85" s="230" t="s">
        <v>16</v>
      </c>
      <c r="D85" s="231"/>
      <c r="E85" s="231"/>
      <c r="F85" s="231"/>
      <c r="G85" s="231"/>
      <c r="H85" s="231"/>
      <c r="I85" s="231"/>
      <c r="J85" s="231"/>
      <c r="K85" s="232"/>
      <c r="L85" s="26"/>
      <c r="M85" s="25"/>
      <c r="N85" s="19"/>
      <c r="O85" s="19"/>
      <c r="P85" s="18">
        <f>P83*0.04</f>
        <v>0</v>
      </c>
    </row>
    <row r="86" spans="2:17" ht="15.75" thickBot="1">
      <c r="B86" s="43"/>
      <c r="C86" s="221" t="s">
        <v>31</v>
      </c>
      <c r="D86" s="222"/>
      <c r="E86" s="222"/>
      <c r="F86" s="222"/>
      <c r="G86" s="222"/>
      <c r="H86" s="222"/>
      <c r="I86" s="222"/>
      <c r="J86" s="222"/>
      <c r="K86" s="223"/>
      <c r="L86" s="55">
        <v>0.2359</v>
      </c>
      <c r="M86" s="44"/>
      <c r="N86" s="44"/>
      <c r="O86" s="44"/>
      <c r="P86" s="45">
        <f>M81*0.2359</f>
        <v>0</v>
      </c>
    </row>
    <row r="87" spans="2:17">
      <c r="B87" s="218" t="s">
        <v>17</v>
      </c>
      <c r="C87" s="219"/>
      <c r="D87" s="219"/>
      <c r="E87" s="219"/>
      <c r="F87" s="219"/>
      <c r="G87" s="219"/>
      <c r="H87" s="219"/>
      <c r="I87" s="219"/>
      <c r="J87" s="219"/>
      <c r="K87" s="220"/>
      <c r="L87" s="46"/>
      <c r="M87" s="46"/>
      <c r="N87" s="46"/>
      <c r="O87" s="46"/>
      <c r="P87" s="47">
        <f>P86+P85+P84+P83</f>
        <v>0</v>
      </c>
    </row>
    <row r="88" spans="2:17">
      <c r="B88" s="224" t="s">
        <v>18</v>
      </c>
      <c r="C88" s="225"/>
      <c r="D88" s="225"/>
      <c r="E88" s="225"/>
      <c r="F88" s="225"/>
      <c r="G88" s="225"/>
      <c r="H88" s="225"/>
      <c r="I88" s="225"/>
      <c r="J88" s="225"/>
      <c r="K88" s="226"/>
      <c r="L88" s="21">
        <v>0.21</v>
      </c>
      <c r="M88" s="20"/>
      <c r="N88" s="20"/>
      <c r="O88" s="20"/>
      <c r="P88" s="23">
        <f>P87*0.21</f>
        <v>0</v>
      </c>
    </row>
    <row r="89" spans="2:17" ht="15.75" thickBot="1">
      <c r="B89" s="227" t="s">
        <v>19</v>
      </c>
      <c r="C89" s="228"/>
      <c r="D89" s="228"/>
      <c r="E89" s="228"/>
      <c r="F89" s="228"/>
      <c r="G89" s="228"/>
      <c r="H89" s="228"/>
      <c r="I89" s="228"/>
      <c r="J89" s="228"/>
      <c r="K89" s="229"/>
      <c r="L89" s="22"/>
      <c r="M89" s="22"/>
      <c r="N89" s="22"/>
      <c r="O89" s="22"/>
      <c r="P89" s="24">
        <f>P87+P88</f>
        <v>0</v>
      </c>
    </row>
    <row r="90" spans="2:17">
      <c r="Q90" s="6"/>
    </row>
    <row r="91" spans="2:17">
      <c r="Q91" s="6"/>
    </row>
    <row r="92" spans="2:17">
      <c r="Q92" s="6"/>
    </row>
    <row r="94" spans="2:17">
      <c r="B94" s="63" t="s">
        <v>43</v>
      </c>
      <c r="C94" s="63"/>
      <c r="D94" s="63"/>
      <c r="E94" s="63"/>
      <c r="F94" s="63"/>
      <c r="G94" s="200" t="s">
        <v>44</v>
      </c>
      <c r="H94" s="201"/>
      <c r="I94" s="201"/>
      <c r="J94" s="201"/>
      <c r="K94" s="201"/>
      <c r="L94" s="201"/>
      <c r="M94" s="64"/>
      <c r="N94" s="64"/>
      <c r="O94" s="64"/>
      <c r="P94" s="64"/>
    </row>
    <row r="95" spans="2:17" ht="15" customHeight="1">
      <c r="B95" s="63" t="s">
        <v>45</v>
      </c>
      <c r="C95" s="63"/>
      <c r="D95" s="65"/>
      <c r="E95" s="66"/>
      <c r="F95" s="65"/>
      <c r="G95" s="67" t="s">
        <v>45</v>
      </c>
      <c r="H95" s="194" t="s">
        <v>89</v>
      </c>
      <c r="I95" s="194"/>
      <c r="J95" s="194"/>
      <c r="K95" s="194"/>
      <c r="L95" s="194"/>
      <c r="M95" s="194"/>
      <c r="N95" s="194"/>
      <c r="O95" s="64"/>
      <c r="P95" s="64"/>
    </row>
    <row r="96" spans="2:17">
      <c r="B96" s="63"/>
      <c r="C96" s="63"/>
      <c r="D96" s="66"/>
      <c r="E96" s="66"/>
      <c r="F96" s="65"/>
      <c r="O96" s="68"/>
      <c r="P96" s="68"/>
    </row>
    <row r="97" spans="2:16">
      <c r="B97" s="69"/>
      <c r="C97" s="69"/>
      <c r="D97" s="70"/>
      <c r="E97" s="69"/>
      <c r="F97" s="69"/>
      <c r="G97" s="67"/>
      <c r="H97" s="67"/>
      <c r="I97" s="67"/>
      <c r="J97" s="67"/>
      <c r="K97" s="67"/>
      <c r="L97" s="67"/>
      <c r="M97" s="67"/>
      <c r="N97" s="67"/>
      <c r="O97" s="67"/>
      <c r="P97" s="68"/>
    </row>
  </sheetData>
  <mergeCells count="22">
    <mergeCell ref="B89:K89"/>
    <mergeCell ref="C85:K85"/>
    <mergeCell ref="D11:D12"/>
    <mergeCell ref="M10:P10"/>
    <mergeCell ref="H95:N95"/>
    <mergeCell ref="C82:K82"/>
    <mergeCell ref="G94:L94"/>
    <mergeCell ref="C83:K83"/>
    <mergeCell ref="C84:K84"/>
    <mergeCell ref="B87:K87"/>
    <mergeCell ref="C86:K86"/>
    <mergeCell ref="B88:K88"/>
    <mergeCell ref="B11:B12"/>
    <mergeCell ref="F11:K11"/>
    <mergeCell ref="E11:E12"/>
    <mergeCell ref="C11:C12"/>
    <mergeCell ref="B2:H2"/>
    <mergeCell ref="B3:H3"/>
    <mergeCell ref="B4:H5"/>
    <mergeCell ref="B8:Q8"/>
    <mergeCell ref="L11:P11"/>
    <mergeCell ref="M9:O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2:Q38"/>
  <sheetViews>
    <sheetView tabSelected="1" zoomScaleNormal="100" workbookViewId="0">
      <selection activeCell="C25" sqref="C25:K25"/>
    </sheetView>
  </sheetViews>
  <sheetFormatPr defaultRowHeight="15"/>
  <cols>
    <col min="1" max="1" width="6.5703125" customWidth="1"/>
    <col min="2" max="2" width="6.85546875" customWidth="1"/>
    <col min="3" max="3" width="41.85546875" customWidth="1"/>
    <col min="4" max="5" width="7.42578125" customWidth="1"/>
    <col min="6" max="6" width="7.140625" customWidth="1"/>
    <col min="7" max="7" width="9" customWidth="1"/>
    <col min="8" max="8" width="7.28515625" customWidth="1"/>
    <col min="9" max="9" width="8" customWidth="1"/>
    <col min="10" max="10" width="10.5703125" customWidth="1"/>
    <col min="12" max="12" width="11.7109375" bestFit="1" customWidth="1"/>
    <col min="15" max="15" width="10.42578125" customWidth="1"/>
  </cols>
  <sheetData>
    <row r="2" spans="2:17" ht="28.5" customHeight="1">
      <c r="B2" s="204" t="s">
        <v>142</v>
      </c>
      <c r="C2" s="205"/>
      <c r="D2" s="205"/>
      <c r="E2" s="205"/>
      <c r="F2" s="205"/>
      <c r="G2" s="205"/>
      <c r="H2" s="205"/>
    </row>
    <row r="3" spans="2:17">
      <c r="B3" s="204" t="s">
        <v>42</v>
      </c>
      <c r="C3" s="205"/>
      <c r="D3" s="205"/>
      <c r="E3" s="205"/>
      <c r="F3" s="205"/>
      <c r="G3" s="205"/>
      <c r="H3" s="205"/>
    </row>
    <row r="4" spans="2:17">
      <c r="B4" s="204" t="str">
        <f ca="1">Sheet1!B5</f>
        <v>IEPIRKUMAM: Elektronikas un datorzinātņu institūta A korpusa vienkāršota fasādes atjaunošana un konferenču zāles remonts EDI 2015/1</v>
      </c>
      <c r="C4" s="205"/>
      <c r="D4" s="205"/>
      <c r="E4" s="205"/>
      <c r="F4" s="205"/>
      <c r="G4" s="205"/>
      <c r="H4" s="205"/>
    </row>
    <row r="5" spans="2:17" ht="34.5" customHeight="1">
      <c r="B5" s="205"/>
      <c r="C5" s="205"/>
      <c r="D5" s="205"/>
      <c r="E5" s="205"/>
      <c r="F5" s="205"/>
      <c r="G5" s="205"/>
      <c r="H5" s="205"/>
    </row>
    <row r="6" spans="2:17" ht="18.75">
      <c r="C6" s="2"/>
      <c r="D6" s="3"/>
      <c r="E6" s="4"/>
      <c r="F6" s="1"/>
      <c r="G6" s="5"/>
      <c r="H6" s="5"/>
    </row>
    <row r="8" spans="2:17">
      <c r="B8" s="206" t="s">
        <v>107</v>
      </c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</row>
    <row r="9" spans="2:17">
      <c r="B9" s="13"/>
      <c r="C9" s="11"/>
      <c r="D9" s="11"/>
      <c r="E9" s="12"/>
      <c r="F9" s="9"/>
      <c r="G9" s="14"/>
      <c r="H9" s="9"/>
      <c r="I9" s="9"/>
      <c r="J9" s="9"/>
      <c r="K9" s="9"/>
      <c r="L9" s="7"/>
      <c r="M9" s="202" t="s">
        <v>46</v>
      </c>
      <c r="N9" s="203"/>
      <c r="O9" s="203"/>
      <c r="P9" s="71">
        <f>P28</f>
        <v>0</v>
      </c>
    </row>
    <row r="10" spans="2:17" ht="15.75" thickBot="1">
      <c r="B10" s="15"/>
      <c r="C10" s="8"/>
      <c r="D10" s="8"/>
      <c r="E10" s="9"/>
      <c r="F10" s="9"/>
      <c r="G10" s="10"/>
      <c r="H10" s="9"/>
      <c r="I10" s="9"/>
      <c r="J10" s="9"/>
      <c r="K10" s="9"/>
      <c r="L10" s="9"/>
      <c r="M10" s="209" t="s">
        <v>128</v>
      </c>
      <c r="N10" s="210"/>
      <c r="O10" s="210"/>
      <c r="P10" s="210"/>
    </row>
    <row r="11" spans="2:17">
      <c r="B11" s="207" t="s">
        <v>23</v>
      </c>
      <c r="C11" s="197" t="s">
        <v>0</v>
      </c>
      <c r="D11" s="197" t="s">
        <v>24</v>
      </c>
      <c r="E11" s="195" t="s">
        <v>25</v>
      </c>
      <c r="F11" s="197" t="s">
        <v>36</v>
      </c>
      <c r="G11" s="197"/>
      <c r="H11" s="197"/>
      <c r="I11" s="197"/>
      <c r="J11" s="197"/>
      <c r="K11" s="197"/>
      <c r="L11" s="197" t="s">
        <v>37</v>
      </c>
      <c r="M11" s="197"/>
      <c r="N11" s="197"/>
      <c r="O11" s="197"/>
      <c r="P11" s="199"/>
    </row>
    <row r="12" spans="2:17" ht="51.75" thickBot="1">
      <c r="B12" s="208"/>
      <c r="C12" s="198"/>
      <c r="D12" s="198"/>
      <c r="E12" s="196"/>
      <c r="F12" s="29" t="s">
        <v>27</v>
      </c>
      <c r="G12" s="29" t="s">
        <v>39</v>
      </c>
      <c r="H12" s="29" t="s">
        <v>20</v>
      </c>
      <c r="I12" s="29" t="s">
        <v>21</v>
      </c>
      <c r="J12" s="29" t="s">
        <v>22</v>
      </c>
      <c r="K12" s="29" t="s">
        <v>28</v>
      </c>
      <c r="L12" s="29" t="s">
        <v>29</v>
      </c>
      <c r="M12" s="29" t="s">
        <v>20</v>
      </c>
      <c r="N12" s="29" t="s">
        <v>21</v>
      </c>
      <c r="O12" s="29" t="s">
        <v>22</v>
      </c>
      <c r="P12" s="30" t="s">
        <v>30</v>
      </c>
    </row>
    <row r="13" spans="2:17">
      <c r="B13" s="61">
        <v>1</v>
      </c>
      <c r="C13" s="40">
        <v>2</v>
      </c>
      <c r="D13" s="40">
        <v>3</v>
      </c>
      <c r="E13" s="40">
        <v>4</v>
      </c>
      <c r="F13" s="40">
        <v>5</v>
      </c>
      <c r="G13" s="40">
        <v>6</v>
      </c>
      <c r="H13" s="40">
        <v>7</v>
      </c>
      <c r="I13" s="40">
        <v>8</v>
      </c>
      <c r="J13" s="40">
        <v>9</v>
      </c>
      <c r="K13" s="40">
        <v>10</v>
      </c>
      <c r="L13" s="40">
        <v>11</v>
      </c>
      <c r="M13" s="40">
        <v>12</v>
      </c>
      <c r="N13" s="40">
        <v>13</v>
      </c>
      <c r="O13" s="40">
        <v>14</v>
      </c>
      <c r="P13" s="62">
        <v>15</v>
      </c>
    </row>
    <row r="14" spans="2:17">
      <c r="B14" s="61"/>
      <c r="C14" s="179" t="s">
        <v>112</v>
      </c>
      <c r="D14" s="40"/>
      <c r="E14" s="40"/>
      <c r="F14" s="40"/>
      <c r="G14" s="40"/>
      <c r="H14" s="40"/>
      <c r="I14" s="40"/>
      <c r="J14" s="40"/>
      <c r="K14" s="58"/>
      <c r="L14" s="51"/>
      <c r="M14" s="51"/>
      <c r="N14" s="51"/>
      <c r="O14" s="51"/>
      <c r="P14" s="59"/>
    </row>
    <row r="15" spans="2:17">
      <c r="B15" s="61">
        <v>1</v>
      </c>
      <c r="C15" s="152" t="s">
        <v>143</v>
      </c>
      <c r="D15" s="153" t="s">
        <v>47</v>
      </c>
      <c r="E15" s="48">
        <v>1</v>
      </c>
      <c r="F15" s="40"/>
      <c r="G15" s="40"/>
      <c r="H15" s="40"/>
      <c r="I15" s="40"/>
      <c r="J15" s="40"/>
      <c r="K15" s="58">
        <f t="shared" ref="K15:K21" si="0">H15+I15+J15</f>
        <v>0</v>
      </c>
      <c r="L15" s="51">
        <f t="shared" ref="L15:L21" si="1">E15*F15</f>
        <v>0</v>
      </c>
      <c r="M15" s="51">
        <f t="shared" ref="M15:M21" si="2">ROUND(E15*H15,2)</f>
        <v>0</v>
      </c>
      <c r="N15" s="51">
        <f t="shared" ref="N15:N21" si="3">ROUND(E15*I15,2)</f>
        <v>0</v>
      </c>
      <c r="O15" s="51">
        <f t="shared" ref="O15:O21" si="4">ROUND(E15*J15,2)</f>
        <v>0</v>
      </c>
      <c r="P15" s="59">
        <f t="shared" ref="P15:P21" si="5">O15+N15+M15</f>
        <v>0</v>
      </c>
    </row>
    <row r="16" spans="2:17">
      <c r="B16" s="61">
        <v>2</v>
      </c>
      <c r="C16" s="152" t="s">
        <v>113</v>
      </c>
      <c r="D16" s="72" t="s">
        <v>33</v>
      </c>
      <c r="E16" s="48">
        <v>274</v>
      </c>
      <c r="F16" s="40"/>
      <c r="G16" s="40"/>
      <c r="H16" s="40"/>
      <c r="I16" s="40"/>
      <c r="J16" s="40"/>
      <c r="K16" s="58">
        <f t="shared" si="0"/>
        <v>0</v>
      </c>
      <c r="L16" s="51">
        <f t="shared" si="1"/>
        <v>0</v>
      </c>
      <c r="M16" s="51">
        <f t="shared" si="2"/>
        <v>0</v>
      </c>
      <c r="N16" s="51">
        <f t="shared" si="3"/>
        <v>0</v>
      </c>
      <c r="O16" s="51">
        <f t="shared" si="4"/>
        <v>0</v>
      </c>
      <c r="P16" s="59">
        <f t="shared" si="5"/>
        <v>0</v>
      </c>
    </row>
    <row r="17" spans="2:17">
      <c r="B17" s="61">
        <v>3</v>
      </c>
      <c r="C17" s="152" t="s">
        <v>114</v>
      </c>
      <c r="D17" s="153" t="s">
        <v>48</v>
      </c>
      <c r="E17" s="48">
        <v>1</v>
      </c>
      <c r="F17" s="40"/>
      <c r="G17" s="40"/>
      <c r="H17" s="40"/>
      <c r="I17" s="40"/>
      <c r="J17" s="40"/>
      <c r="K17" s="58">
        <f t="shared" si="0"/>
        <v>0</v>
      </c>
      <c r="L17" s="51">
        <f t="shared" si="1"/>
        <v>0</v>
      </c>
      <c r="M17" s="51">
        <f t="shared" si="2"/>
        <v>0</v>
      </c>
      <c r="N17" s="51">
        <f t="shared" si="3"/>
        <v>0</v>
      </c>
      <c r="O17" s="51">
        <f t="shared" si="4"/>
        <v>0</v>
      </c>
      <c r="P17" s="59">
        <f t="shared" si="5"/>
        <v>0</v>
      </c>
    </row>
    <row r="18" spans="2:17">
      <c r="B18" s="61">
        <v>4</v>
      </c>
      <c r="C18" s="152" t="s">
        <v>115</v>
      </c>
      <c r="D18" s="153" t="s">
        <v>48</v>
      </c>
      <c r="E18" s="48">
        <v>1</v>
      </c>
      <c r="F18" s="40"/>
      <c r="G18" s="40"/>
      <c r="H18" s="40"/>
      <c r="I18" s="40"/>
      <c r="J18" s="40"/>
      <c r="K18" s="58">
        <f t="shared" si="0"/>
        <v>0</v>
      </c>
      <c r="L18" s="51">
        <f t="shared" si="1"/>
        <v>0</v>
      </c>
      <c r="M18" s="51">
        <f t="shared" si="2"/>
        <v>0</v>
      </c>
      <c r="N18" s="51">
        <f t="shared" si="3"/>
        <v>0</v>
      </c>
      <c r="O18" s="51">
        <f t="shared" si="4"/>
        <v>0</v>
      </c>
      <c r="P18" s="59">
        <f t="shared" si="5"/>
        <v>0</v>
      </c>
    </row>
    <row r="19" spans="2:17" s="60" customFormat="1">
      <c r="B19" s="61">
        <v>5</v>
      </c>
      <c r="C19" s="172" t="s">
        <v>12</v>
      </c>
      <c r="D19" s="53" t="s">
        <v>13</v>
      </c>
      <c r="E19" s="54">
        <v>1</v>
      </c>
      <c r="F19" s="51"/>
      <c r="G19" s="51"/>
      <c r="H19" s="51"/>
      <c r="I19" s="51"/>
      <c r="J19" s="51"/>
      <c r="K19" s="58">
        <f t="shared" si="0"/>
        <v>0</v>
      </c>
      <c r="L19" s="51">
        <f t="shared" si="1"/>
        <v>0</v>
      </c>
      <c r="M19" s="51">
        <f t="shared" si="2"/>
        <v>0</v>
      </c>
      <c r="N19" s="51">
        <f t="shared" si="3"/>
        <v>0</v>
      </c>
      <c r="O19" s="51">
        <f t="shared" si="4"/>
        <v>0</v>
      </c>
      <c r="P19" s="59">
        <f t="shared" si="5"/>
        <v>0</v>
      </c>
    </row>
    <row r="20" spans="2:17" s="60" customFormat="1">
      <c r="B20" s="61">
        <v>6</v>
      </c>
      <c r="C20" s="174" t="s">
        <v>126</v>
      </c>
      <c r="D20" s="93" t="s">
        <v>8</v>
      </c>
      <c r="E20" s="94">
        <v>1</v>
      </c>
      <c r="F20" s="95"/>
      <c r="G20" s="95"/>
      <c r="H20" s="95"/>
      <c r="I20" s="95"/>
      <c r="J20" s="95"/>
      <c r="K20" s="58">
        <f t="shared" si="0"/>
        <v>0</v>
      </c>
      <c r="L20" s="51">
        <f t="shared" si="1"/>
        <v>0</v>
      </c>
      <c r="M20" s="51">
        <f t="shared" si="2"/>
        <v>0</v>
      </c>
      <c r="N20" s="51">
        <f t="shared" si="3"/>
        <v>0</v>
      </c>
      <c r="O20" s="51">
        <f t="shared" si="4"/>
        <v>0</v>
      </c>
      <c r="P20" s="59">
        <f t="shared" si="5"/>
        <v>0</v>
      </c>
    </row>
    <row r="21" spans="2:17" s="60" customFormat="1" ht="15.75" thickBot="1">
      <c r="B21" s="61">
        <v>7</v>
      </c>
      <c r="C21" s="92"/>
      <c r="D21" s="93"/>
      <c r="E21" s="94"/>
      <c r="F21" s="95"/>
      <c r="G21" s="95"/>
      <c r="H21" s="95"/>
      <c r="I21" s="95"/>
      <c r="J21" s="95"/>
      <c r="K21" s="58">
        <f t="shared" si="0"/>
        <v>0</v>
      </c>
      <c r="L21" s="51">
        <f t="shared" si="1"/>
        <v>0</v>
      </c>
      <c r="M21" s="51">
        <f t="shared" si="2"/>
        <v>0</v>
      </c>
      <c r="N21" s="51">
        <f t="shared" si="3"/>
        <v>0</v>
      </c>
      <c r="O21" s="51">
        <f t="shared" si="4"/>
        <v>0</v>
      </c>
      <c r="P21" s="59">
        <f t="shared" si="5"/>
        <v>0</v>
      </c>
    </row>
    <row r="22" spans="2:17" s="60" customFormat="1" ht="15.75" thickBot="1">
      <c r="B22" s="87"/>
      <c r="C22" s="88" t="s">
        <v>14</v>
      </c>
      <c r="D22" s="88" t="s">
        <v>38</v>
      </c>
      <c r="E22" s="89"/>
      <c r="F22" s="90"/>
      <c r="G22" s="90"/>
      <c r="H22" s="90"/>
      <c r="I22" s="90"/>
      <c r="J22" s="90"/>
      <c r="K22" s="90"/>
      <c r="L22" s="91">
        <f>SUM(L19:L19)</f>
        <v>0</v>
      </c>
      <c r="M22" s="91">
        <f>SUM(M19:M19)</f>
        <v>0</v>
      </c>
      <c r="N22" s="91">
        <f>SUM(N19:N19)</f>
        <v>0</v>
      </c>
      <c r="O22" s="91">
        <f>SUM(O19:O19)</f>
        <v>0</v>
      </c>
      <c r="P22" s="91">
        <f>SUM(P19:P21)</f>
        <v>0</v>
      </c>
    </row>
    <row r="23" spans="2:17">
      <c r="B23" s="28"/>
      <c r="C23" s="211" t="s">
        <v>93</v>
      </c>
      <c r="D23" s="211"/>
      <c r="E23" s="211"/>
      <c r="F23" s="211"/>
      <c r="G23" s="211"/>
      <c r="H23" s="211"/>
      <c r="I23" s="211"/>
      <c r="J23" s="211"/>
      <c r="K23" s="211"/>
      <c r="L23" s="39"/>
      <c r="M23" s="40"/>
      <c r="N23" s="41"/>
      <c r="O23" s="42"/>
      <c r="P23" s="33">
        <f>N23</f>
        <v>0</v>
      </c>
    </row>
    <row r="24" spans="2:17" ht="15.75" thickBot="1">
      <c r="B24" s="34"/>
      <c r="C24" s="212" t="s">
        <v>15</v>
      </c>
      <c r="D24" s="213"/>
      <c r="E24" s="213"/>
      <c r="F24" s="213"/>
      <c r="G24" s="213"/>
      <c r="H24" s="213"/>
      <c r="I24" s="213"/>
      <c r="J24" s="213"/>
      <c r="K24" s="214"/>
      <c r="L24" s="35"/>
      <c r="M24" s="36"/>
      <c r="N24" s="37"/>
      <c r="O24" s="37"/>
      <c r="P24" s="38">
        <f>P22+P23</f>
        <v>0</v>
      </c>
    </row>
    <row r="25" spans="2:17">
      <c r="B25" s="28"/>
      <c r="C25" s="215" t="s">
        <v>26</v>
      </c>
      <c r="D25" s="216"/>
      <c r="E25" s="216"/>
      <c r="F25" s="216"/>
      <c r="G25" s="216"/>
      <c r="H25" s="216"/>
      <c r="I25" s="216"/>
      <c r="J25" s="216"/>
      <c r="K25" s="217"/>
      <c r="L25" s="31"/>
      <c r="M25" s="32"/>
      <c r="N25" s="17"/>
      <c r="O25" s="17"/>
      <c r="P25" s="33">
        <f>P24*0.07</f>
        <v>0</v>
      </c>
    </row>
    <row r="26" spans="2:17">
      <c r="B26" s="16"/>
      <c r="C26" s="230" t="s">
        <v>16</v>
      </c>
      <c r="D26" s="231"/>
      <c r="E26" s="231"/>
      <c r="F26" s="231"/>
      <c r="G26" s="231"/>
      <c r="H26" s="231"/>
      <c r="I26" s="231"/>
      <c r="J26" s="231"/>
      <c r="K26" s="232"/>
      <c r="L26" s="26"/>
      <c r="M26" s="25"/>
      <c r="N26" s="19"/>
      <c r="O26" s="19"/>
      <c r="P26" s="18">
        <f>P24*0.04</f>
        <v>0</v>
      </c>
    </row>
    <row r="27" spans="2:17" ht="15.75" thickBot="1">
      <c r="B27" s="43"/>
      <c r="C27" s="221" t="s">
        <v>31</v>
      </c>
      <c r="D27" s="222"/>
      <c r="E27" s="222"/>
      <c r="F27" s="222"/>
      <c r="G27" s="222"/>
      <c r="H27" s="222"/>
      <c r="I27" s="222"/>
      <c r="J27" s="222"/>
      <c r="K27" s="223"/>
      <c r="L27" s="55">
        <v>0.2359</v>
      </c>
      <c r="M27" s="44"/>
      <c r="N27" s="44"/>
      <c r="O27" s="44"/>
      <c r="P27" s="45">
        <f>M22*0.2359</f>
        <v>0</v>
      </c>
    </row>
    <row r="28" spans="2:17">
      <c r="B28" s="218" t="s">
        <v>17</v>
      </c>
      <c r="C28" s="219"/>
      <c r="D28" s="219"/>
      <c r="E28" s="219"/>
      <c r="F28" s="219"/>
      <c r="G28" s="219"/>
      <c r="H28" s="219"/>
      <c r="I28" s="219"/>
      <c r="J28" s="219"/>
      <c r="K28" s="220"/>
      <c r="L28" s="46"/>
      <c r="M28" s="46"/>
      <c r="N28" s="46"/>
      <c r="O28" s="46"/>
      <c r="P28" s="47">
        <f>P27+P26+P25+P24</f>
        <v>0</v>
      </c>
    </row>
    <row r="29" spans="2:17">
      <c r="B29" s="224" t="s">
        <v>18</v>
      </c>
      <c r="C29" s="225"/>
      <c r="D29" s="225"/>
      <c r="E29" s="225"/>
      <c r="F29" s="225"/>
      <c r="G29" s="225"/>
      <c r="H29" s="225"/>
      <c r="I29" s="225"/>
      <c r="J29" s="225"/>
      <c r="K29" s="226"/>
      <c r="L29" s="21">
        <v>0.21</v>
      </c>
      <c r="M29" s="20"/>
      <c r="N29" s="20"/>
      <c r="O29" s="20"/>
      <c r="P29" s="23">
        <f>P28*0.21</f>
        <v>0</v>
      </c>
    </row>
    <row r="30" spans="2:17" ht="15.75" thickBot="1">
      <c r="B30" s="227" t="s">
        <v>19</v>
      </c>
      <c r="C30" s="228"/>
      <c r="D30" s="228"/>
      <c r="E30" s="228"/>
      <c r="F30" s="228"/>
      <c r="G30" s="228"/>
      <c r="H30" s="228"/>
      <c r="I30" s="228"/>
      <c r="J30" s="228"/>
      <c r="K30" s="229"/>
      <c r="L30" s="22"/>
      <c r="M30" s="22"/>
      <c r="N30" s="22"/>
      <c r="O30" s="22"/>
      <c r="P30" s="24">
        <f>P28+P29</f>
        <v>0</v>
      </c>
    </row>
    <row r="31" spans="2:17">
      <c r="Q31" s="6"/>
    </row>
    <row r="32" spans="2:17">
      <c r="Q32" s="6"/>
    </row>
    <row r="33" spans="2:17">
      <c r="Q33" s="6"/>
    </row>
    <row r="35" spans="2:17">
      <c r="B35" s="63" t="s">
        <v>43</v>
      </c>
      <c r="C35" s="63"/>
      <c r="D35" s="63"/>
      <c r="E35" s="63"/>
      <c r="F35" s="63"/>
      <c r="G35" s="200" t="s">
        <v>44</v>
      </c>
      <c r="H35" s="201"/>
      <c r="I35" s="201"/>
      <c r="J35" s="201"/>
      <c r="K35" s="201"/>
      <c r="L35" s="201"/>
      <c r="M35" s="64"/>
      <c r="N35" s="64"/>
      <c r="O35" s="64"/>
      <c r="P35" s="64"/>
    </row>
    <row r="36" spans="2:17" ht="15" customHeight="1">
      <c r="B36" s="63" t="s">
        <v>45</v>
      </c>
      <c r="C36" s="63"/>
      <c r="D36" s="65"/>
      <c r="E36" s="66"/>
      <c r="F36" s="65"/>
      <c r="G36" s="67" t="s">
        <v>45</v>
      </c>
      <c r="H36" s="194" t="s">
        <v>89</v>
      </c>
      <c r="I36" s="194"/>
      <c r="J36" s="194"/>
      <c r="K36" s="194"/>
      <c r="L36" s="194"/>
      <c r="M36" s="194"/>
      <c r="N36" s="194"/>
      <c r="O36" s="64"/>
      <c r="P36" s="64"/>
    </row>
    <row r="37" spans="2:17">
      <c r="B37" s="63"/>
      <c r="C37" s="63"/>
      <c r="D37" s="66"/>
      <c r="E37" s="66"/>
      <c r="F37" s="65"/>
      <c r="O37" s="68"/>
      <c r="P37" s="68"/>
    </row>
    <row r="38" spans="2:17">
      <c r="B38" s="69"/>
      <c r="C38" s="69"/>
      <c r="D38" s="70"/>
      <c r="E38" s="69"/>
      <c r="F38" s="69"/>
      <c r="G38" s="67"/>
      <c r="H38" s="67"/>
      <c r="I38" s="67"/>
      <c r="J38" s="67"/>
      <c r="K38" s="67"/>
      <c r="L38" s="67"/>
      <c r="M38" s="67"/>
      <c r="N38" s="67"/>
      <c r="O38" s="67"/>
      <c r="P38" s="68"/>
    </row>
  </sheetData>
  <mergeCells count="22">
    <mergeCell ref="M10:P10"/>
    <mergeCell ref="M9:O9"/>
    <mergeCell ref="B2:H2"/>
    <mergeCell ref="B3:H3"/>
    <mergeCell ref="B4:H5"/>
    <mergeCell ref="B8:Q8"/>
    <mergeCell ref="H36:N36"/>
    <mergeCell ref="C23:K23"/>
    <mergeCell ref="E11:E12"/>
    <mergeCell ref="D11:D12"/>
    <mergeCell ref="B29:K29"/>
    <mergeCell ref="F11:K11"/>
    <mergeCell ref="C25:K25"/>
    <mergeCell ref="C11:C12"/>
    <mergeCell ref="G35:L35"/>
    <mergeCell ref="C24:K24"/>
    <mergeCell ref="B30:K30"/>
    <mergeCell ref="L11:P11"/>
    <mergeCell ref="C26:K26"/>
    <mergeCell ref="C27:K27"/>
    <mergeCell ref="B28:K28"/>
    <mergeCell ref="B11:B1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Lokālā tāme 1 Logi</vt:lpstr>
      <vt:lpstr>Lokālā tāme 2 Remonts</vt:lpstr>
      <vt:lpstr>Lokālā tāme 3 kondicionēšāna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Ieva</cp:lastModifiedBy>
  <cp:lastPrinted>2015-01-12T14:04:21Z</cp:lastPrinted>
  <dcterms:created xsi:type="dcterms:W3CDTF">2013-07-18T10:42:12Z</dcterms:created>
  <dcterms:modified xsi:type="dcterms:W3CDTF">2015-01-12T14:04:25Z</dcterms:modified>
</cp:coreProperties>
</file>